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oard Meetings\2021 Packets\2021-5-17 Reg Bd Mtg\"/>
    </mc:Choice>
  </mc:AlternateContent>
  <bookViews>
    <workbookView xWindow="-23145" yWindow="-15" windowWidth="23250" windowHeight="13170"/>
  </bookViews>
  <sheets>
    <sheet name="2021-2022 Preliminary Budget" sheetId="3" r:id="rId1"/>
    <sheet name="Sheet1" sheetId="1" r:id="rId2"/>
  </sheets>
  <definedNames>
    <definedName name="_xlnm.Print_Area" localSheetId="0">'2021-2022 Preliminary Budget'!$A$1:$F$168</definedName>
    <definedName name="_xlnm.Print_Titles" localSheetId="0">'2021-2022 Preliminary Budget'!$3:$5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3" l="1"/>
  <c r="F145" i="3"/>
  <c r="F111" i="3"/>
  <c r="F23" i="3"/>
  <c r="F153" i="3" s="1"/>
  <c r="F125" i="3"/>
  <c r="F158" i="3" l="1"/>
  <c r="E119" i="3"/>
  <c r="E118" i="3"/>
  <c r="E117" i="3"/>
  <c r="F154" i="3" l="1"/>
  <c r="F155" i="3" s="1"/>
  <c r="F159" i="3" l="1"/>
  <c r="F160" i="3" s="1"/>
  <c r="F166" i="3" s="1"/>
  <c r="E9" i="3"/>
  <c r="D23" i="3" l="1"/>
  <c r="C163" i="3"/>
  <c r="D145" i="3" l="1"/>
  <c r="C145" i="3"/>
  <c r="C125" i="3"/>
  <c r="D125" i="3"/>
  <c r="E44" i="3"/>
  <c r="C158" i="3" l="1"/>
  <c r="E7" i="3"/>
  <c r="E8" i="3"/>
  <c r="E157" i="3"/>
  <c r="D153" i="3"/>
  <c r="E22" i="3" l="1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3" i="3"/>
  <c r="E104" i="3"/>
  <c r="E105" i="3"/>
  <c r="E106" i="3"/>
  <c r="E107" i="3"/>
  <c r="E108" i="3"/>
  <c r="E109" i="3"/>
  <c r="E10" i="3"/>
  <c r="E11" i="3"/>
  <c r="E12" i="3"/>
  <c r="E13" i="3"/>
  <c r="E14" i="3"/>
  <c r="E15" i="3"/>
  <c r="E16" i="3"/>
  <c r="E17" i="3"/>
  <c r="E18" i="3"/>
  <c r="E19" i="3"/>
  <c r="E20" i="3"/>
  <c r="E21" i="3"/>
  <c r="E23" i="3" l="1"/>
  <c r="E153" i="3" s="1"/>
  <c r="E163" i="3"/>
  <c r="E137" i="3"/>
  <c r="E138" i="3"/>
  <c r="E129" i="3"/>
  <c r="E130" i="3"/>
  <c r="E131" i="3"/>
  <c r="E128" i="3"/>
  <c r="E116" i="3"/>
  <c r="E115" i="3"/>
  <c r="E125" i="3" l="1"/>
  <c r="E132" i="3"/>
  <c r="C23" i="3"/>
  <c r="C153" i="3" s="1"/>
  <c r="C188" i="3"/>
  <c r="D188" i="3"/>
  <c r="D163" i="3"/>
  <c r="E139" i="3"/>
  <c r="C132" i="3"/>
  <c r="D132" i="3"/>
  <c r="C111" i="3"/>
  <c r="C154" i="3" s="1"/>
  <c r="C159" i="3" l="1"/>
  <c r="C160" i="3" s="1"/>
  <c r="C166" i="3" s="1"/>
  <c r="E102" i="3"/>
  <c r="D111" i="3"/>
  <c r="D154" i="3" s="1"/>
  <c r="D158" i="3"/>
  <c r="E136" i="3"/>
  <c r="C155" i="3"/>
  <c r="E145" i="3" l="1"/>
  <c r="E158" i="3" s="1"/>
  <c r="E111" i="3"/>
  <c r="E154" i="3" s="1"/>
  <c r="D155" i="3"/>
  <c r="D159" i="3"/>
  <c r="D160" i="3" s="1"/>
  <c r="D166" i="3" s="1"/>
  <c r="E159" i="3" l="1"/>
  <c r="E160" i="3" s="1"/>
  <c r="E166" i="3" s="1"/>
  <c r="E155" i="3"/>
</calcChain>
</file>

<file path=xl/comments1.xml><?xml version="1.0" encoding="utf-8"?>
<comments xmlns="http://schemas.openxmlformats.org/spreadsheetml/2006/main">
  <authors>
    <author>Peter J. Kampa</author>
  </authors>
  <commentList>
    <comment ref="B129" authorId="0" shapeId="0">
      <text>
        <r>
          <rPr>
            <b/>
            <sz val="9"/>
            <color indexed="81"/>
            <rFont val="Tahoma"/>
            <family val="2"/>
          </rPr>
          <t>Peter J. Kampa:</t>
        </r>
        <r>
          <rPr>
            <sz val="9"/>
            <color indexed="81"/>
            <rFont val="Tahoma"/>
            <family val="2"/>
          </rPr>
          <t xml:space="preserve">
This is not an emergency project this year; simply a new capital improvement project</t>
        </r>
      </text>
    </comment>
    <comment ref="B130" authorId="0" shapeId="0">
      <text>
        <r>
          <rPr>
            <b/>
            <sz val="9"/>
            <color indexed="81"/>
            <rFont val="Tahoma"/>
            <family val="2"/>
          </rPr>
          <t>Peter J. Kampa:</t>
        </r>
        <r>
          <rPr>
            <sz val="9"/>
            <color indexed="81"/>
            <rFont val="Tahoma"/>
            <family val="2"/>
          </rPr>
          <t xml:space="preserve">
This is not a water emergency project this year; it is one of the study/initiatives shown below.  No need to show again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Peter J. Kampa:</t>
        </r>
        <r>
          <rPr>
            <sz val="9"/>
            <color indexed="81"/>
            <rFont val="Tahoma"/>
            <family val="2"/>
          </rPr>
          <t xml:space="preserve">
This is not a budgeted expense this year. This is a reimbursement we will receive with no expense this year</t>
        </r>
      </text>
    </comment>
    <comment ref="B183" authorId="0" shapeId="0">
      <text>
        <r>
          <rPr>
            <b/>
            <sz val="9"/>
            <color indexed="81"/>
            <rFont val="Tahoma"/>
            <family val="2"/>
          </rPr>
          <t>Peter J. Kampa:</t>
        </r>
        <r>
          <rPr>
            <sz val="9"/>
            <color indexed="81"/>
            <rFont val="Tahoma"/>
            <family val="2"/>
          </rPr>
          <t xml:space="preserve">
Show this information only once, either in the recap format at the bottom of this report, or as shown here, but not both.  If there is a reason to show in a different forma, let me know</t>
        </r>
      </text>
    </comment>
  </commentList>
</comments>
</file>

<file path=xl/sharedStrings.xml><?xml version="1.0" encoding="utf-8"?>
<sst xmlns="http://schemas.openxmlformats.org/spreadsheetml/2006/main" count="280" uniqueCount="255">
  <si>
    <t xml:space="preserve">Well 5 Grant Revenue </t>
  </si>
  <si>
    <t>01-0-4020-421</t>
  </si>
  <si>
    <t>Well 3 &amp; 4 Grant Revenue</t>
  </si>
  <si>
    <t>01-0-4020-420</t>
  </si>
  <si>
    <t>Medina Well Grant Revenue</t>
  </si>
  <si>
    <t>01-0-4020-419</t>
  </si>
  <si>
    <t>Well 2 Grant Revenue</t>
  </si>
  <si>
    <t>01-0-4020-418</t>
  </si>
  <si>
    <t>Outstanding Well Grant Revenue</t>
  </si>
  <si>
    <t>01-9-6030-590</t>
  </si>
  <si>
    <t>FINAL NET INCOME/LOSS</t>
  </si>
  <si>
    <t>TRANSFER FROM RESERVES</t>
  </si>
  <si>
    <t>GASB 45 LIABILITY</t>
  </si>
  <si>
    <t>DEPRECIATION (ADD BACK IN)</t>
  </si>
  <si>
    <t>NET REVENUE OVER EXPENSES INCLUDING PROJECTS AND GRANTS</t>
  </si>
  <si>
    <t>TOTAL OPERATING EXPENSES PLUS LOAN &amp; CIP</t>
  </si>
  <si>
    <t>TOTAL CIP AND STUDIES</t>
  </si>
  <si>
    <t>LOAN PAYMENTS (PRINCIPAL)</t>
  </si>
  <si>
    <t>INCOME/LOSS FROM OPERATIONS</t>
  </si>
  <si>
    <t>OPERATING EXPENSES</t>
  </si>
  <si>
    <t>OPERATING REVENUE</t>
  </si>
  <si>
    <t>BUDGET SUMMARY</t>
  </si>
  <si>
    <t>TBD</t>
  </si>
  <si>
    <t>TOTAL NEW CAPITAL PURCHASES/IMPROVEMENTS</t>
  </si>
  <si>
    <t>Water Main Replacement</t>
  </si>
  <si>
    <t>01-0-1090-317</t>
  </si>
  <si>
    <t>01-0-1090-219</t>
  </si>
  <si>
    <t xml:space="preserve">Replacement Truck </t>
  </si>
  <si>
    <t>01-0-1090-320</t>
  </si>
  <si>
    <t>01-0-1090-318</t>
  </si>
  <si>
    <t>Barge Renovation</t>
  </si>
  <si>
    <t>01-0-1090-314</t>
  </si>
  <si>
    <t>Auto Meter Read/Replace</t>
  </si>
  <si>
    <t>01-0-1090-216</t>
  </si>
  <si>
    <t>NEW CAPITAL PURCHASES / IMPROVEMENTS</t>
  </si>
  <si>
    <t>TOTAL CARRYOVER PROJECT REVENUE</t>
  </si>
  <si>
    <t>IRWMP Grant Administration</t>
  </si>
  <si>
    <t>01-0-4020-426</t>
  </si>
  <si>
    <t>IRWMP Regional Water Use Effciency</t>
  </si>
  <si>
    <t>01-0-4020-427</t>
  </si>
  <si>
    <t>IRWMP Service Line Replacement</t>
  </si>
  <si>
    <t>01-0-4020-425</t>
  </si>
  <si>
    <t>DWR Grant</t>
  </si>
  <si>
    <t>01-0-4020-430</t>
  </si>
  <si>
    <t>CARRYOVER PROJECT (GRANT) REVENUE</t>
  </si>
  <si>
    <t>TOTAL CIP IN PROGRESS</t>
  </si>
  <si>
    <t>USDA Intake Upgrade</t>
  </si>
  <si>
    <t>01-9-6030-596</t>
  </si>
  <si>
    <t>NBS Rate Evaluation</t>
  </si>
  <si>
    <t>CAPITAL IMPROVEMENT PROJECTS (IN PROGRESS)</t>
  </si>
  <si>
    <t>TOTAL EXPENSES</t>
  </si>
  <si>
    <t>Depreciation Expense</t>
  </si>
  <si>
    <t>01-9-6032-583</t>
  </si>
  <si>
    <t>Interest Long Term Debt</t>
  </si>
  <si>
    <t>01-9-6031-580</t>
  </si>
  <si>
    <t>Retired EE Benefit Expense</t>
  </si>
  <si>
    <t>01-9-6030-580</t>
  </si>
  <si>
    <t>Retired Employee Health</t>
  </si>
  <si>
    <t>01-9-6030-577</t>
  </si>
  <si>
    <t>Misc Other Expense</t>
  </si>
  <si>
    <t>01-9-6030-576</t>
  </si>
  <si>
    <t>Business Insurance Expense</t>
  </si>
  <si>
    <t>01-9-6030-572</t>
  </si>
  <si>
    <t>Credit Card Service Charges</t>
  </si>
  <si>
    <t>01-9-6030-569</t>
  </si>
  <si>
    <t>Travel, Meetings &amp; Mileage</t>
  </si>
  <si>
    <t>01-9-6030-546</t>
  </si>
  <si>
    <t>Vision Care</t>
  </si>
  <si>
    <t>Dental Insurance</t>
  </si>
  <si>
    <t>Workers Compensation</t>
  </si>
  <si>
    <t>Health Insurance</t>
  </si>
  <si>
    <t>SUI</t>
  </si>
  <si>
    <t>FICA/Medicare</t>
  </si>
  <si>
    <t>PERS</t>
  </si>
  <si>
    <t>Holiday Pay</t>
  </si>
  <si>
    <t>Vacation Pay</t>
  </si>
  <si>
    <t>Sick Pay</t>
  </si>
  <si>
    <t>01-3-6025-201</t>
  </si>
  <si>
    <t>Regular Pay</t>
  </si>
  <si>
    <t>01-3-6025-100</t>
  </si>
  <si>
    <t>County Avail Fee</t>
  </si>
  <si>
    <t>01-2-6024-999</t>
  </si>
  <si>
    <t>County Fees</t>
  </si>
  <si>
    <t>01-2-6024-547</t>
  </si>
  <si>
    <t>Licenses, Permits &amp; Cert.</t>
  </si>
  <si>
    <t>01-2-6024-543</t>
  </si>
  <si>
    <t>Publications</t>
  </si>
  <si>
    <t>01-2-6024-542</t>
  </si>
  <si>
    <t>Memberships</t>
  </si>
  <si>
    <t>01-2-6024-540</t>
  </si>
  <si>
    <t>Employee Education</t>
  </si>
  <si>
    <t>01-2-6023-539</t>
  </si>
  <si>
    <t>Engineering Services</t>
  </si>
  <si>
    <t>Audit Services</t>
  </si>
  <si>
    <t>01-2-6023-537</t>
  </si>
  <si>
    <t>Legal Services</t>
  </si>
  <si>
    <t>01-2-6023-536</t>
  </si>
  <si>
    <t>Office Cleaning Serv</t>
  </si>
  <si>
    <t>01-2-6023-535</t>
  </si>
  <si>
    <t>Outside Services</t>
  </si>
  <si>
    <t>01-2-6023-533</t>
  </si>
  <si>
    <t>R &amp; M Equipment</t>
  </si>
  <si>
    <t>01-2-6023-532</t>
  </si>
  <si>
    <t>Computer IT</t>
  </si>
  <si>
    <t>01-2-6023-531</t>
  </si>
  <si>
    <t>Postage</t>
  </si>
  <si>
    <t>01-2-6020-531</t>
  </si>
  <si>
    <t>Office Supplies</t>
  </si>
  <si>
    <t>01-2-6020-530</t>
  </si>
  <si>
    <t>Telephone - Admin</t>
  </si>
  <si>
    <t>01-2-6020-529</t>
  </si>
  <si>
    <t>Customer Billing Supplies</t>
  </si>
  <si>
    <t>01-2-6020-515</t>
  </si>
  <si>
    <t>Propane</t>
  </si>
  <si>
    <t>01-2-6020-512</t>
  </si>
  <si>
    <t>01-2-6010-546</t>
  </si>
  <si>
    <t>01-2-6010-207</t>
  </si>
  <si>
    <t>01-2-6010-206</t>
  </si>
  <si>
    <t>01-2-6010-204</t>
  </si>
  <si>
    <t>01-2-6010-203</t>
  </si>
  <si>
    <t>01-2-6010-202</t>
  </si>
  <si>
    <t>01-2-6010-201</t>
  </si>
  <si>
    <t>01-2-6010-200</t>
  </si>
  <si>
    <t>01-2-6010-105</t>
  </si>
  <si>
    <t>01-2-6010-104</t>
  </si>
  <si>
    <t>01-2-6010-102</t>
  </si>
  <si>
    <t>Overtime Pay</t>
  </si>
  <si>
    <t>01-2-6010-101</t>
  </si>
  <si>
    <t>Regular Pay - Administration</t>
  </si>
  <si>
    <t>01-2-6010-100</t>
  </si>
  <si>
    <t>01-1-5032-583</t>
  </si>
  <si>
    <t>01-1-5024-543</t>
  </si>
  <si>
    <t>01-1-5024-542</t>
  </si>
  <si>
    <t>01-1-5024-540</t>
  </si>
  <si>
    <t>01-1-5023-539</t>
  </si>
  <si>
    <t>01-1-5023-538</t>
  </si>
  <si>
    <t>Pest Control</t>
  </si>
  <si>
    <t>01-1-5023-537</t>
  </si>
  <si>
    <t>Fire Protection/Weed Control</t>
  </si>
  <si>
    <t>01-1-5023-535</t>
  </si>
  <si>
    <t>01-1-5023-533</t>
  </si>
  <si>
    <t>Purchased Water Actual-mid-p</t>
  </si>
  <si>
    <t>01-1-5021-561</t>
  </si>
  <si>
    <t>P G &amp; E Power - Well 5/6</t>
  </si>
  <si>
    <t>01-1-5021-532</t>
  </si>
  <si>
    <t>P G &amp; E Power - Medina</t>
  </si>
  <si>
    <t>01-1-5021-530</t>
  </si>
  <si>
    <t>P G &amp; E Power - Well 2</t>
  </si>
  <si>
    <t>01-1-5021-529</t>
  </si>
  <si>
    <t>P G &amp; E Power - Distribution</t>
  </si>
  <si>
    <t>01-1-5021-528</t>
  </si>
  <si>
    <t>P G &amp; E Power - Water Treatment</t>
  </si>
  <si>
    <t>01-1-5021-527</t>
  </si>
  <si>
    <t>P G &amp; E Power - Well</t>
  </si>
  <si>
    <t>01-1-5021-526</t>
  </si>
  <si>
    <t>P G &amp; E Power - Intake</t>
  </si>
  <si>
    <t>01-1-5021-525</t>
  </si>
  <si>
    <t>P G &amp; E Power - Office</t>
  </si>
  <si>
    <t>01-1-5021-524</t>
  </si>
  <si>
    <t>Water Treatment Chemicals</t>
  </si>
  <si>
    <t>01-1-5021-521</t>
  </si>
  <si>
    <t>Water Testing Materials</t>
  </si>
  <si>
    <t>01-1-5020-548</t>
  </si>
  <si>
    <t>Water System Fees</t>
  </si>
  <si>
    <t>01-1-5020-545</t>
  </si>
  <si>
    <t>Water Testing Fees</t>
  </si>
  <si>
    <t>01-1-5020-544</t>
  </si>
  <si>
    <t>Telephone - T &amp; D</t>
  </si>
  <si>
    <t>01-1-5020-529</t>
  </si>
  <si>
    <t>Health &amp; Safety</t>
  </si>
  <si>
    <t>01-1-5020-524</t>
  </si>
  <si>
    <t>Gas, Oil &amp; Lubricant - Plant</t>
  </si>
  <si>
    <t>01-1-5020-522</t>
  </si>
  <si>
    <t>Small Tools &amp; Equipment</t>
  </si>
  <si>
    <t>01-1-5020-520</t>
  </si>
  <si>
    <t>R&amp;M Transmission - Well #2</t>
  </si>
  <si>
    <t>01-1-5020-517</t>
  </si>
  <si>
    <t>R&amp;M Transmission - Intake</t>
  </si>
  <si>
    <t>01-1-5020-515</t>
  </si>
  <si>
    <t>Repair &amp; Maintenance - Distribution</t>
  </si>
  <si>
    <t>01-1-5020-512</t>
  </si>
  <si>
    <t>Repair &amp; Maintenance - Vehicle</t>
  </si>
  <si>
    <t>01-1-5020-511</t>
  </si>
  <si>
    <t>Repair &amp; Maintenance - Plant</t>
  </si>
  <si>
    <t>01-1-5020-510</t>
  </si>
  <si>
    <t>01-1-5010-546</t>
  </si>
  <si>
    <t>01-1-5010-206</t>
  </si>
  <si>
    <t>01-1-5010-204</t>
  </si>
  <si>
    <t>01-1-5010-203</t>
  </si>
  <si>
    <t>01-1-5010-202</t>
  </si>
  <si>
    <t>01-1-5010-201</t>
  </si>
  <si>
    <t>01-1-5010-200</t>
  </si>
  <si>
    <t>01-1-5010-105</t>
  </si>
  <si>
    <t>01-1-5010-104</t>
  </si>
  <si>
    <t>01-1-5010-102</t>
  </si>
  <si>
    <t>01-1-5010-101</t>
  </si>
  <si>
    <t>Regular Pay - Plant</t>
  </si>
  <si>
    <t>01-1-5010-100</t>
  </si>
  <si>
    <t>Expenses</t>
  </si>
  <si>
    <t>TOTAL REVENUE</t>
  </si>
  <si>
    <t>Transfer From Reserve</t>
  </si>
  <si>
    <t>Lease Fee</t>
  </si>
  <si>
    <t>01-0-4040-100</t>
  </si>
  <si>
    <t>Avail Fee Income</t>
  </si>
  <si>
    <t>01-0-4020-999</t>
  </si>
  <si>
    <t>Hydrant Consumption</t>
  </si>
  <si>
    <t>01-0-4020-902</t>
  </si>
  <si>
    <t>Hydrant Rental</t>
  </si>
  <si>
    <t>01-0-4020-901</t>
  </si>
  <si>
    <t>Hydrant Service Charge</t>
  </si>
  <si>
    <t>01-0-4020-900</t>
  </si>
  <si>
    <t>Meter Set Fee</t>
  </si>
  <si>
    <t>01-0-4020-416</t>
  </si>
  <si>
    <t>Other Income*</t>
  </si>
  <si>
    <t>01-0-4020-415</t>
  </si>
  <si>
    <t>Transfer Fee Income</t>
  </si>
  <si>
    <t>01-0-4020-414</t>
  </si>
  <si>
    <t>Int Inc Penalties - Customer</t>
  </si>
  <si>
    <t>01-0-4020-413</t>
  </si>
  <si>
    <t>Interest  Income - LAIF</t>
  </si>
  <si>
    <t>01-0-4020-410</t>
  </si>
  <si>
    <t>Water Service Charges</t>
  </si>
  <si>
    <t>01-0-4010-403</t>
  </si>
  <si>
    <t>Water Availability Revenue</t>
  </si>
  <si>
    <t>01-0-4010-402</t>
  </si>
  <si>
    <t>Water Sales Residential</t>
  </si>
  <si>
    <t>01-0-4010-400</t>
  </si>
  <si>
    <t>Donated Capital - Meters Curre</t>
  </si>
  <si>
    <t>01-0-3010-302</t>
  </si>
  <si>
    <t>Meter Reconnection Fee</t>
  </si>
  <si>
    <t>01-0-3010-301</t>
  </si>
  <si>
    <t>Revenue</t>
  </si>
  <si>
    <t>Change this number based on months elapsed per YTD column</t>
  </si>
  <si>
    <t>2020-2021 YTD Totals Thru 3/31/21</t>
  </si>
  <si>
    <t>01-1-5020-521</t>
  </si>
  <si>
    <t>Vehicle Equipment Fuel</t>
  </si>
  <si>
    <t>01-9-6030-597</t>
  </si>
  <si>
    <t>DWSRF Expense</t>
  </si>
  <si>
    <t>01-0-1090-321</t>
  </si>
  <si>
    <t>01-0-1090-322</t>
  </si>
  <si>
    <t>01-0-1090-323</t>
  </si>
  <si>
    <t>Filter Tank Inspection Cleaning</t>
  </si>
  <si>
    <t>Flushing/Valve Program</t>
  </si>
  <si>
    <t>Intake Emergency</t>
  </si>
  <si>
    <t>2020-2021 Aproved Budget</t>
  </si>
  <si>
    <t>2020-2021 Projected Amounts</t>
  </si>
  <si>
    <t>2021-2022 Proposed Budget</t>
  </si>
  <si>
    <t>Alamo/Enebro Altitude Valves</t>
  </si>
  <si>
    <t>Plant Security Upgrades</t>
  </si>
  <si>
    <t>Plant Grounds Upgrades</t>
  </si>
  <si>
    <t>Test Wells</t>
  </si>
  <si>
    <t>Security Fence District Sites</t>
  </si>
  <si>
    <t>2018 SCADA Update Project</t>
  </si>
  <si>
    <t>Used Vaccum Truck / Valve Truck</t>
  </si>
  <si>
    <t>Office Backup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</si>
</sst>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/>
    <xf numFmtId="41" fontId="3" fillId="0" borderId="0" xfId="1" applyNumberFormat="1" applyFont="1"/>
    <xf numFmtId="41" fontId="4" fillId="0" borderId="1" xfId="1" applyNumberFormat="1" applyFont="1" applyBorder="1"/>
    <xf numFmtId="0" fontId="4" fillId="0" borderId="0" xfId="1" applyFont="1"/>
    <xf numFmtId="41" fontId="4" fillId="0" borderId="0" xfId="1" applyNumberFormat="1" applyFont="1"/>
    <xf numFmtId="41" fontId="3" fillId="0" borderId="0" xfId="2" applyNumberFormat="1" applyFont="1" applyFill="1" applyBorder="1"/>
    <xf numFmtId="0" fontId="2" fillId="0" borderId="0" xfId="1"/>
    <xf numFmtId="41" fontId="4" fillId="0" borderId="0" xfId="2" applyNumberFormat="1" applyFont="1" applyFill="1" applyBorder="1"/>
    <xf numFmtId="41" fontId="4" fillId="0" borderId="3" xfId="1" applyNumberFormat="1" applyFont="1" applyBorder="1"/>
    <xf numFmtId="41" fontId="4" fillId="0" borderId="3" xfId="2" applyNumberFormat="1" applyFont="1" applyFill="1" applyBorder="1"/>
    <xf numFmtId="0" fontId="3" fillId="0" borderId="3" xfId="1" applyFont="1" applyBorder="1"/>
    <xf numFmtId="0" fontId="4" fillId="0" borderId="3" xfId="1" applyFont="1" applyBorder="1"/>
    <xf numFmtId="43" fontId="4" fillId="0" borderId="0" xfId="1" applyNumberFormat="1" applyFont="1"/>
    <xf numFmtId="3" fontId="3" fillId="0" borderId="0" xfId="1" applyNumberFormat="1" applyFont="1"/>
    <xf numFmtId="43" fontId="3" fillId="0" borderId="0" xfId="1" applyNumberFormat="1" applyFont="1"/>
    <xf numFmtId="43" fontId="2" fillId="0" borderId="0" xfId="1" applyNumberFormat="1"/>
    <xf numFmtId="0" fontId="8" fillId="0" borderId="0" xfId="3" applyFont="1"/>
    <xf numFmtId="41" fontId="4" fillId="0" borderId="0" xfId="1" applyNumberFormat="1" applyFont="1" applyAlignment="1">
      <alignment horizontal="right"/>
    </xf>
    <xf numFmtId="0" fontId="3" fillId="0" borderId="0" xfId="1" applyFont="1" applyAlignment="1"/>
    <xf numFmtId="0" fontId="2" fillId="0" borderId="0" xfId="1" applyBorder="1"/>
    <xf numFmtId="0" fontId="4" fillId="0" borderId="0" xfId="1" applyFont="1" applyBorder="1"/>
    <xf numFmtId="0" fontId="3" fillId="0" borderId="0" xfId="1" applyFont="1" applyBorder="1"/>
    <xf numFmtId="41" fontId="3" fillId="0" borderId="0" xfId="1" applyNumberFormat="1" applyFont="1" applyBorder="1"/>
    <xf numFmtId="41" fontId="4" fillId="0" borderId="0" xfId="1" applyNumberFormat="1" applyFont="1" applyBorder="1"/>
    <xf numFmtId="0" fontId="5" fillId="0" borderId="0" xfId="1" applyFont="1" applyBorder="1" applyAlignment="1">
      <alignment wrapText="1"/>
    </xf>
    <xf numFmtId="41" fontId="4" fillId="0" borderId="5" xfId="1" applyNumberFormat="1" applyFont="1" applyBorder="1" applyAlignment="1"/>
    <xf numFmtId="0" fontId="4" fillId="0" borderId="4" xfId="1" applyFont="1" applyBorder="1" applyAlignment="1">
      <alignment wrapText="1"/>
    </xf>
    <xf numFmtId="0" fontId="4" fillId="0" borderId="2" xfId="1" applyFont="1" applyBorder="1" applyAlignment="1">
      <alignment wrapText="1"/>
    </xf>
    <xf numFmtId="41" fontId="4" fillId="0" borderId="4" xfId="2" applyNumberFormat="1" applyFont="1" applyFill="1" applyBorder="1" applyAlignment="1">
      <alignment vertical="top" wrapText="1"/>
    </xf>
    <xf numFmtId="41" fontId="4" fillId="0" borderId="2" xfId="2" applyNumberFormat="1" applyFont="1" applyFill="1" applyBorder="1" applyAlignment="1">
      <alignment vertical="top" wrapText="1"/>
    </xf>
    <xf numFmtId="3" fontId="4" fillId="0" borderId="0" xfId="1" applyNumberFormat="1" applyFont="1"/>
    <xf numFmtId="0" fontId="4" fillId="2" borderId="0" xfId="1" applyFont="1" applyFill="1"/>
    <xf numFmtId="0" fontId="12" fillId="0" borderId="0" xfId="1" applyFont="1"/>
    <xf numFmtId="0" fontId="3" fillId="3" borderId="0" xfId="1" applyFont="1" applyFill="1"/>
    <xf numFmtId="0" fontId="4" fillId="3" borderId="0" xfId="1" applyFont="1" applyFill="1"/>
    <xf numFmtId="0" fontId="3" fillId="4" borderId="0" xfId="1" applyFont="1" applyFill="1"/>
    <xf numFmtId="0" fontId="4" fillId="4" borderId="0" xfId="1" applyFont="1" applyFill="1"/>
    <xf numFmtId="43" fontId="6" fillId="4" borderId="0" xfId="3" applyNumberFormat="1" applyFont="1" applyFill="1"/>
    <xf numFmtId="3" fontId="3" fillId="4" borderId="0" xfId="1" applyNumberFormat="1" applyFont="1" applyFill="1"/>
    <xf numFmtId="3" fontId="4" fillId="4" borderId="0" xfId="1" applyNumberFormat="1" applyFont="1" applyFill="1"/>
    <xf numFmtId="3" fontId="6" fillId="4" borderId="0" xfId="3" applyNumberFormat="1" applyFont="1" applyFill="1"/>
    <xf numFmtId="41" fontId="4" fillId="4" borderId="0" xfId="1" applyNumberFormat="1" applyFont="1" applyFill="1"/>
    <xf numFmtId="0" fontId="12" fillId="4" borderId="0" xfId="1" applyFont="1" applyFill="1"/>
    <xf numFmtId="41" fontId="4" fillId="4" borderId="4" xfId="2" applyNumberFormat="1" applyFont="1" applyFill="1" applyBorder="1" applyAlignment="1">
      <alignment vertical="top" wrapText="1"/>
    </xf>
    <xf numFmtId="41" fontId="3" fillId="4" borderId="0" xfId="2" applyNumberFormat="1" applyFont="1" applyFill="1" applyBorder="1"/>
    <xf numFmtId="41" fontId="4" fillId="4" borderId="3" xfId="2" applyNumberFormat="1" applyFont="1" applyFill="1" applyBorder="1"/>
    <xf numFmtId="41" fontId="4" fillId="0" borderId="0" xfId="1" applyNumberFormat="1" applyFont="1" applyAlignment="1">
      <alignment horizontal="center" wrapText="1"/>
    </xf>
    <xf numFmtId="41" fontId="4" fillId="0" borderId="2" xfId="1" applyNumberFormat="1" applyFont="1" applyBorder="1" applyAlignment="1">
      <alignment horizontal="center" wrapText="1"/>
    </xf>
    <xf numFmtId="49" fontId="8" fillId="0" borderId="0" xfId="4" applyNumberFormat="1" applyFont="1" applyAlignment="1">
      <alignment horizontal="center" wrapText="1"/>
    </xf>
    <xf numFmtId="49" fontId="8" fillId="0" borderId="2" xfId="4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2" fillId="0" borderId="0" xfId="1" applyAlignment="1">
      <alignment horizontal="center"/>
    </xf>
    <xf numFmtId="0" fontId="4" fillId="4" borderId="0" xfId="1" applyFont="1" applyFill="1" applyBorder="1" applyAlignment="1">
      <alignment horizontal="center" wrapText="1"/>
    </xf>
    <xf numFmtId="0" fontId="4" fillId="4" borderId="2" xfId="1" applyFont="1" applyFill="1" applyBorder="1" applyAlignment="1">
      <alignment horizontal="center" wrapText="1"/>
    </xf>
  </cellXfs>
  <cellStyles count="5">
    <cellStyle name="Comma 2" xfId="2"/>
    <cellStyle name="Comma 3 2" xfId="4"/>
    <cellStyle name="Normal" xfId="0" builtinId="0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  <pageSetUpPr fitToPage="1"/>
  </sheetPr>
  <dimension ref="A1:L188"/>
  <sheetViews>
    <sheetView tabSelected="1" topLeftCell="B1" zoomScale="90" zoomScaleNormal="90" zoomScaleSheetLayoutView="100" workbookViewId="0">
      <pane ySplit="1125" topLeftCell="A122" activePane="bottomLeft"/>
      <selection activeCell="F1" sqref="F1:F1048576"/>
      <selection pane="bottomLeft" activeCell="J132" sqref="J132"/>
    </sheetView>
  </sheetViews>
  <sheetFormatPr defaultColWidth="9.140625" defaultRowHeight="15" customHeight="1" x14ac:dyDescent="0.2"/>
  <cols>
    <col min="1" max="1" width="18.7109375" style="1" customWidth="1"/>
    <col min="2" max="2" width="36.7109375" style="1" bestFit="1" customWidth="1"/>
    <col min="3" max="3" width="16" style="2" customWidth="1"/>
    <col min="4" max="4" width="16" style="1" bestFit="1" customWidth="1"/>
    <col min="5" max="5" width="13.7109375" style="1" customWidth="1"/>
    <col min="6" max="6" width="13.85546875" style="34" customWidth="1"/>
    <col min="7" max="9" width="9.140625" style="1"/>
    <col min="10" max="11" width="13.5703125" style="1" bestFit="1" customWidth="1"/>
    <col min="12" max="12" width="12.42578125" style="1" customWidth="1"/>
    <col min="13" max="16384" width="9.140625" style="1"/>
  </cols>
  <sheetData>
    <row r="1" spans="1:12" ht="15" customHeight="1" x14ac:dyDescent="0.25">
      <c r="A1" s="17"/>
      <c r="C1" s="18"/>
    </row>
    <row r="2" spans="1:12" ht="15" customHeight="1" x14ac:dyDescent="0.25">
      <c r="A2" s="17"/>
    </row>
    <row r="3" spans="1:12" ht="15" customHeight="1" x14ac:dyDescent="0.25">
      <c r="A3" s="4"/>
      <c r="C3" s="47" t="s">
        <v>244</v>
      </c>
      <c r="D3" s="49" t="s">
        <v>233</v>
      </c>
      <c r="E3" s="51" t="s">
        <v>245</v>
      </c>
      <c r="F3" s="54" t="s">
        <v>246</v>
      </c>
      <c r="K3" s="53"/>
      <c r="L3" s="53"/>
    </row>
    <row r="4" spans="1:12" ht="15" customHeight="1" x14ac:dyDescent="0.2">
      <c r="C4" s="47"/>
      <c r="D4" s="49"/>
      <c r="E4" s="51"/>
      <c r="F4" s="54"/>
      <c r="K4" s="7"/>
      <c r="L4" s="16"/>
    </row>
    <row r="5" spans="1:12" ht="15" customHeight="1" x14ac:dyDescent="0.2">
      <c r="C5" s="48"/>
      <c r="D5" s="50"/>
      <c r="E5" s="52"/>
      <c r="F5" s="55"/>
      <c r="K5" s="7"/>
      <c r="L5" s="16"/>
    </row>
    <row r="6" spans="1:12" s="4" customFormat="1" ht="15" customHeight="1" x14ac:dyDescent="0.25">
      <c r="A6" s="4" t="s">
        <v>231</v>
      </c>
      <c r="C6" s="5"/>
      <c r="D6" s="5"/>
      <c r="F6" s="37"/>
      <c r="I6" s="32">
        <v>9</v>
      </c>
      <c r="J6" t="s">
        <v>232</v>
      </c>
      <c r="K6" s="1"/>
      <c r="L6" s="15"/>
    </row>
    <row r="7" spans="1:12" ht="15" customHeight="1" x14ac:dyDescent="0.2">
      <c r="A7" s="1" t="s">
        <v>230</v>
      </c>
      <c r="B7" s="1" t="s">
        <v>229</v>
      </c>
      <c r="C7" s="2">
        <v>0</v>
      </c>
      <c r="D7" s="2">
        <v>100</v>
      </c>
      <c r="E7" s="14">
        <f>+D7</f>
        <v>100</v>
      </c>
      <c r="F7" s="38"/>
      <c r="L7" s="16"/>
    </row>
    <row r="8" spans="1:12" ht="15" customHeight="1" x14ac:dyDescent="0.2">
      <c r="A8" s="1" t="s">
        <v>228</v>
      </c>
      <c r="B8" s="1" t="s">
        <v>227</v>
      </c>
      <c r="C8" s="6">
        <v>90000</v>
      </c>
      <c r="D8" s="2">
        <v>80000</v>
      </c>
      <c r="E8" s="14">
        <f>+D8</f>
        <v>80000</v>
      </c>
      <c r="F8" s="39">
        <v>95000</v>
      </c>
      <c r="L8" s="15"/>
    </row>
    <row r="9" spans="1:12" ht="15" customHeight="1" x14ac:dyDescent="0.2">
      <c r="A9" s="1" t="s">
        <v>226</v>
      </c>
      <c r="B9" s="1" t="s">
        <v>225</v>
      </c>
      <c r="C9" s="6">
        <v>351920</v>
      </c>
      <c r="D9" s="2">
        <v>281216.5</v>
      </c>
      <c r="E9" s="14">
        <f>(D9/$I$6)*12</f>
        <v>374955.33333333331</v>
      </c>
      <c r="F9" s="39">
        <v>393700</v>
      </c>
      <c r="L9" s="15"/>
    </row>
    <row r="10" spans="1:12" ht="15" customHeight="1" x14ac:dyDescent="0.2">
      <c r="A10" s="1" t="s">
        <v>224</v>
      </c>
      <c r="B10" s="1" t="s">
        <v>223</v>
      </c>
      <c r="C10" s="6">
        <v>194023</v>
      </c>
      <c r="D10" s="2">
        <v>136009.88</v>
      </c>
      <c r="E10" s="14">
        <f t="shared" ref="E10:E22" si="0">(D10/$I$6)*12</f>
        <v>181346.50666666668</v>
      </c>
      <c r="F10" s="39">
        <v>190400</v>
      </c>
      <c r="L10" s="15"/>
    </row>
    <row r="11" spans="1:12" ht="15" customHeight="1" x14ac:dyDescent="0.2">
      <c r="A11" s="1" t="s">
        <v>222</v>
      </c>
      <c r="B11" s="1" t="s">
        <v>221</v>
      </c>
      <c r="C11" s="6">
        <v>1011541</v>
      </c>
      <c r="D11" s="2">
        <v>734325.16</v>
      </c>
      <c r="E11" s="14">
        <f t="shared" si="0"/>
        <v>979100.21333333338</v>
      </c>
      <c r="F11" s="39">
        <v>1046000</v>
      </c>
      <c r="L11" s="15"/>
    </row>
    <row r="12" spans="1:12" ht="15" customHeight="1" x14ac:dyDescent="0.2">
      <c r="A12" s="1" t="s">
        <v>220</v>
      </c>
      <c r="B12" s="1" t="s">
        <v>219</v>
      </c>
      <c r="C12" s="6">
        <v>4567</v>
      </c>
      <c r="D12" s="2">
        <v>1278.1099999999999</v>
      </c>
      <c r="E12" s="14">
        <f t="shared" si="0"/>
        <v>1704.1466666666665</v>
      </c>
      <c r="F12" s="39">
        <v>1700</v>
      </c>
      <c r="L12" s="15"/>
    </row>
    <row r="13" spans="1:12" ht="15" customHeight="1" x14ac:dyDescent="0.2">
      <c r="A13" s="1" t="s">
        <v>218</v>
      </c>
      <c r="B13" s="1" t="s">
        <v>217</v>
      </c>
      <c r="C13" s="6">
        <v>23942</v>
      </c>
      <c r="D13" s="2">
        <v>15188.94</v>
      </c>
      <c r="E13" s="14">
        <f t="shared" si="0"/>
        <v>20251.920000000002</v>
      </c>
      <c r="F13" s="39">
        <v>21200</v>
      </c>
      <c r="L13" s="15"/>
    </row>
    <row r="14" spans="1:12" ht="15" customHeight="1" x14ac:dyDescent="0.2">
      <c r="A14" s="1" t="s">
        <v>216</v>
      </c>
      <c r="B14" s="1" t="s">
        <v>215</v>
      </c>
      <c r="C14" s="6">
        <v>6758</v>
      </c>
      <c r="D14" s="2">
        <v>7400</v>
      </c>
      <c r="E14" s="14">
        <f t="shared" si="0"/>
        <v>9866.6666666666661</v>
      </c>
      <c r="F14" s="39">
        <v>10300</v>
      </c>
      <c r="L14" s="15"/>
    </row>
    <row r="15" spans="1:12" ht="15" customHeight="1" x14ac:dyDescent="0.2">
      <c r="A15" s="1" t="s">
        <v>214</v>
      </c>
      <c r="B15" s="1" t="s">
        <v>213</v>
      </c>
      <c r="C15" s="6">
        <v>14663</v>
      </c>
      <c r="D15" s="2">
        <v>7288.18</v>
      </c>
      <c r="E15" s="14">
        <f t="shared" si="0"/>
        <v>9717.5733333333337</v>
      </c>
      <c r="F15" s="39">
        <v>10200</v>
      </c>
      <c r="L15" s="15"/>
    </row>
    <row r="16" spans="1:12" ht="15" customHeight="1" x14ac:dyDescent="0.2">
      <c r="A16" s="1" t="s">
        <v>212</v>
      </c>
      <c r="B16" s="1" t="s">
        <v>211</v>
      </c>
      <c r="C16" s="6">
        <v>10882</v>
      </c>
      <c r="D16" s="2">
        <v>9000</v>
      </c>
      <c r="E16" s="14">
        <f t="shared" si="0"/>
        <v>12000</v>
      </c>
      <c r="F16" s="39">
        <v>9500</v>
      </c>
      <c r="L16" s="15"/>
    </row>
    <row r="17" spans="1:12" ht="15" customHeight="1" x14ac:dyDescent="0.2">
      <c r="A17" s="1" t="s">
        <v>210</v>
      </c>
      <c r="B17" s="1" t="s">
        <v>209</v>
      </c>
      <c r="C17" s="6">
        <v>274</v>
      </c>
      <c r="D17" s="2">
        <v>288</v>
      </c>
      <c r="E17" s="14">
        <f t="shared" si="0"/>
        <v>384</v>
      </c>
      <c r="F17" s="39">
        <v>400</v>
      </c>
      <c r="L17" s="15"/>
    </row>
    <row r="18" spans="1:12" ht="15" customHeight="1" x14ac:dyDescent="0.2">
      <c r="A18" s="1" t="s">
        <v>208</v>
      </c>
      <c r="B18" s="1" t="s">
        <v>207</v>
      </c>
      <c r="C18" s="6">
        <v>641</v>
      </c>
      <c r="D18" s="2">
        <v>400</v>
      </c>
      <c r="E18" s="14">
        <f t="shared" si="0"/>
        <v>533.33333333333326</v>
      </c>
      <c r="F18" s="39">
        <v>600</v>
      </c>
      <c r="L18" s="15"/>
    </row>
    <row r="19" spans="1:12" ht="15" customHeight="1" x14ac:dyDescent="0.2">
      <c r="A19" s="1" t="s">
        <v>206</v>
      </c>
      <c r="B19" s="1" t="s">
        <v>205</v>
      </c>
      <c r="C19" s="6">
        <v>2024</v>
      </c>
      <c r="D19" s="2">
        <v>513</v>
      </c>
      <c r="E19" s="14">
        <f t="shared" si="0"/>
        <v>684</v>
      </c>
      <c r="F19" s="39">
        <v>700</v>
      </c>
      <c r="L19" s="15"/>
    </row>
    <row r="20" spans="1:12" ht="15" customHeight="1" x14ac:dyDescent="0.2">
      <c r="A20" s="1" t="s">
        <v>204</v>
      </c>
      <c r="B20" s="1" t="s">
        <v>203</v>
      </c>
      <c r="C20" s="6">
        <v>2024</v>
      </c>
      <c r="D20" s="2">
        <v>1740.6</v>
      </c>
      <c r="E20" s="14">
        <f t="shared" si="0"/>
        <v>2320.7999999999997</v>
      </c>
      <c r="F20" s="39">
        <v>2400</v>
      </c>
      <c r="L20" s="15"/>
    </row>
    <row r="21" spans="1:12" ht="15" customHeight="1" x14ac:dyDescent="0.2">
      <c r="A21" s="1" t="s">
        <v>202</v>
      </c>
      <c r="B21" s="1" t="s">
        <v>201</v>
      </c>
      <c r="C21" s="6">
        <v>37070</v>
      </c>
      <c r="D21" s="2">
        <v>22823.39</v>
      </c>
      <c r="E21" s="14">
        <f t="shared" si="0"/>
        <v>30431.186666666668</v>
      </c>
      <c r="F21" s="39">
        <v>28200</v>
      </c>
      <c r="L21" s="15"/>
    </row>
    <row r="22" spans="1:12" ht="15" customHeight="1" x14ac:dyDescent="0.2">
      <c r="A22" s="1" t="s">
        <v>22</v>
      </c>
      <c r="B22" s="1" t="s">
        <v>200</v>
      </c>
      <c r="C22" s="6">
        <v>0</v>
      </c>
      <c r="D22" s="2">
        <v>0</v>
      </c>
      <c r="E22" s="14">
        <f t="shared" si="0"/>
        <v>0</v>
      </c>
      <c r="F22" s="39">
        <v>0</v>
      </c>
      <c r="L22" s="15"/>
    </row>
    <row r="23" spans="1:12" s="4" customFormat="1" ht="15" customHeight="1" x14ac:dyDescent="0.25">
      <c r="A23" s="4" t="s">
        <v>199</v>
      </c>
      <c r="C23" s="5">
        <f>SUM(C7:C22)</f>
        <v>1750329</v>
      </c>
      <c r="D23" s="5">
        <f>SUM(D7:D22)</f>
        <v>1297571.76</v>
      </c>
      <c r="E23" s="5">
        <f>SUM(E7:E22)</f>
        <v>1703395.68</v>
      </c>
      <c r="F23" s="40">
        <f>SUM(F8:F22)</f>
        <v>1810300</v>
      </c>
    </row>
    <row r="24" spans="1:12" ht="15" customHeight="1" x14ac:dyDescent="0.25">
      <c r="A24" s="4"/>
      <c r="B24" s="4"/>
      <c r="C24" s="5"/>
      <c r="D24" s="5"/>
      <c r="E24" s="14"/>
      <c r="F24" s="36"/>
    </row>
    <row r="25" spans="1:12" s="4" customFormat="1" ht="15" customHeight="1" x14ac:dyDescent="0.25">
      <c r="A25" s="4" t="s">
        <v>198</v>
      </c>
      <c r="C25" s="8"/>
      <c r="D25" s="5"/>
      <c r="E25" s="14"/>
      <c r="F25" s="37"/>
    </row>
    <row r="26" spans="1:12" ht="15" customHeight="1" x14ac:dyDescent="0.2">
      <c r="A26" s="1" t="s">
        <v>197</v>
      </c>
      <c r="B26" s="1" t="s">
        <v>196</v>
      </c>
      <c r="C26" s="6">
        <v>172000</v>
      </c>
      <c r="D26" s="2">
        <v>125447.14</v>
      </c>
      <c r="E26" s="14">
        <f t="shared" ref="E26:E58" si="1">(D26/$I$6)*12</f>
        <v>167262.85333333333</v>
      </c>
      <c r="F26" s="41">
        <v>211000</v>
      </c>
      <c r="G26" s="14"/>
    </row>
    <row r="27" spans="1:12" ht="15" customHeight="1" x14ac:dyDescent="0.2">
      <c r="A27" s="1" t="s">
        <v>195</v>
      </c>
      <c r="B27" s="1" t="s">
        <v>126</v>
      </c>
      <c r="C27" s="6">
        <v>25000</v>
      </c>
      <c r="D27" s="2">
        <v>21468.76</v>
      </c>
      <c r="E27" s="14">
        <f t="shared" si="1"/>
        <v>28625.013333333332</v>
      </c>
      <c r="F27" s="41">
        <v>26000</v>
      </c>
    </row>
    <row r="28" spans="1:12" ht="15" customHeight="1" x14ac:dyDescent="0.2">
      <c r="A28" s="1" t="s">
        <v>194</v>
      </c>
      <c r="B28" s="1" t="s">
        <v>76</v>
      </c>
      <c r="C28" s="6">
        <v>6562</v>
      </c>
      <c r="D28" s="2">
        <v>5448.01</v>
      </c>
      <c r="E28" s="14">
        <f t="shared" si="1"/>
        <v>7264.0133333333333</v>
      </c>
      <c r="F28" s="39">
        <v>7600</v>
      </c>
    </row>
    <row r="29" spans="1:12" ht="15" customHeight="1" x14ac:dyDescent="0.2">
      <c r="A29" s="1" t="s">
        <v>193</v>
      </c>
      <c r="B29" s="1" t="s">
        <v>75</v>
      </c>
      <c r="C29" s="6">
        <v>8742</v>
      </c>
      <c r="D29" s="2">
        <v>7864.02</v>
      </c>
      <c r="E29" s="14">
        <f t="shared" si="1"/>
        <v>10485.36</v>
      </c>
      <c r="F29" s="39">
        <v>11000</v>
      </c>
    </row>
    <row r="30" spans="1:12" ht="15" customHeight="1" x14ac:dyDescent="0.2">
      <c r="A30" s="1" t="s">
        <v>192</v>
      </c>
      <c r="B30" s="1" t="s">
        <v>74</v>
      </c>
      <c r="C30" s="6">
        <v>6661</v>
      </c>
      <c r="D30" s="2">
        <v>7061.28</v>
      </c>
      <c r="E30" s="14">
        <f t="shared" si="1"/>
        <v>9415.0399999999991</v>
      </c>
      <c r="F30" s="39">
        <v>9800</v>
      </c>
    </row>
    <row r="31" spans="1:12" ht="15" customHeight="1" x14ac:dyDescent="0.2">
      <c r="A31" s="1" t="s">
        <v>191</v>
      </c>
      <c r="B31" s="1" t="s">
        <v>73</v>
      </c>
      <c r="C31" s="6">
        <v>16857</v>
      </c>
      <c r="D31" s="2">
        <v>11994.37</v>
      </c>
      <c r="E31" s="14">
        <f t="shared" si="1"/>
        <v>15992.493333333336</v>
      </c>
      <c r="F31" s="39">
        <v>18000</v>
      </c>
    </row>
    <row r="32" spans="1:12" ht="15" customHeight="1" x14ac:dyDescent="0.2">
      <c r="A32" s="1" t="s">
        <v>190</v>
      </c>
      <c r="B32" s="1" t="s">
        <v>72</v>
      </c>
      <c r="C32" s="6">
        <v>16751</v>
      </c>
      <c r="D32" s="2">
        <v>12758.41</v>
      </c>
      <c r="E32" s="14">
        <f t="shared" si="1"/>
        <v>17011.213333333333</v>
      </c>
      <c r="F32" s="39">
        <v>18000</v>
      </c>
      <c r="G32" s="14"/>
    </row>
    <row r="33" spans="1:7" ht="15" customHeight="1" x14ac:dyDescent="0.2">
      <c r="A33" s="1" t="s">
        <v>189</v>
      </c>
      <c r="B33" s="1" t="s">
        <v>71</v>
      </c>
      <c r="C33" s="6">
        <v>1772</v>
      </c>
      <c r="D33" s="2">
        <v>1248.3</v>
      </c>
      <c r="E33" s="14">
        <f t="shared" si="1"/>
        <v>1664.3999999999999</v>
      </c>
      <c r="F33" s="39">
        <v>1700</v>
      </c>
    </row>
    <row r="34" spans="1:7" ht="15" customHeight="1" x14ac:dyDescent="0.2">
      <c r="A34" s="1" t="s">
        <v>188</v>
      </c>
      <c r="B34" s="1" t="s">
        <v>70</v>
      </c>
      <c r="C34" s="6">
        <v>58279</v>
      </c>
      <c r="D34" s="2">
        <v>41527.5</v>
      </c>
      <c r="E34" s="14">
        <f t="shared" si="1"/>
        <v>55370</v>
      </c>
      <c r="F34" s="39">
        <v>52000</v>
      </c>
      <c r="G34" s="14"/>
    </row>
    <row r="35" spans="1:7" ht="15" customHeight="1" x14ac:dyDescent="0.2">
      <c r="A35" s="1" t="s">
        <v>187</v>
      </c>
      <c r="B35" s="1" t="s">
        <v>69</v>
      </c>
      <c r="C35" s="6">
        <v>8651</v>
      </c>
      <c r="D35" s="2">
        <v>6421.49</v>
      </c>
      <c r="E35" s="14">
        <f t="shared" si="1"/>
        <v>8561.9866666666658</v>
      </c>
      <c r="F35" s="39">
        <v>8900</v>
      </c>
    </row>
    <row r="36" spans="1:7" ht="15" customHeight="1" x14ac:dyDescent="0.2">
      <c r="A36" s="1" t="s">
        <v>186</v>
      </c>
      <c r="B36" s="1" t="s">
        <v>68</v>
      </c>
      <c r="C36" s="6">
        <v>3748</v>
      </c>
      <c r="D36" s="2">
        <v>2837.7</v>
      </c>
      <c r="E36" s="14">
        <f t="shared" si="1"/>
        <v>3783.5999999999995</v>
      </c>
      <c r="F36" s="39">
        <v>3700</v>
      </c>
    </row>
    <row r="37" spans="1:7" ht="15" customHeight="1" x14ac:dyDescent="0.2">
      <c r="A37" s="1" t="s">
        <v>185</v>
      </c>
      <c r="B37" s="1" t="s">
        <v>65</v>
      </c>
      <c r="C37" s="6">
        <v>250</v>
      </c>
      <c r="D37" s="2">
        <v>0</v>
      </c>
      <c r="E37" s="14">
        <f t="shared" si="1"/>
        <v>0</v>
      </c>
      <c r="F37" s="39">
        <v>1000</v>
      </c>
    </row>
    <row r="38" spans="1:7" ht="15" customHeight="1" x14ac:dyDescent="0.2">
      <c r="A38" s="1" t="s">
        <v>184</v>
      </c>
      <c r="B38" s="1" t="s">
        <v>183</v>
      </c>
      <c r="C38" s="6">
        <v>20000</v>
      </c>
      <c r="D38" s="2">
        <v>12546.24</v>
      </c>
      <c r="E38" s="14">
        <f t="shared" si="1"/>
        <v>16728.32</v>
      </c>
      <c r="F38" s="39">
        <v>20000</v>
      </c>
    </row>
    <row r="39" spans="1:7" ht="15" customHeight="1" x14ac:dyDescent="0.2">
      <c r="A39" s="1" t="s">
        <v>182</v>
      </c>
      <c r="B39" s="1" t="s">
        <v>181</v>
      </c>
      <c r="C39" s="6">
        <v>15000</v>
      </c>
      <c r="D39" s="2">
        <v>13199.57</v>
      </c>
      <c r="E39" s="14">
        <f t="shared" si="1"/>
        <v>17599.426666666666</v>
      </c>
      <c r="F39" s="39">
        <v>13000</v>
      </c>
    </row>
    <row r="40" spans="1:7" ht="15" customHeight="1" x14ac:dyDescent="0.2">
      <c r="A40" s="1" t="s">
        <v>180</v>
      </c>
      <c r="B40" s="1" t="s">
        <v>179</v>
      </c>
      <c r="C40" s="6">
        <v>46534</v>
      </c>
      <c r="D40" s="2">
        <v>53451.47</v>
      </c>
      <c r="E40" s="14">
        <f t="shared" si="1"/>
        <v>71268.626666666678</v>
      </c>
      <c r="F40" s="39">
        <v>62000</v>
      </c>
    </row>
    <row r="41" spans="1:7" ht="15" customHeight="1" x14ac:dyDescent="0.2">
      <c r="A41" s="1" t="s">
        <v>178</v>
      </c>
      <c r="B41" s="1" t="s">
        <v>177</v>
      </c>
      <c r="C41" s="6">
        <v>5000</v>
      </c>
      <c r="D41" s="2">
        <v>1150</v>
      </c>
      <c r="E41" s="14">
        <f t="shared" si="1"/>
        <v>1533.3333333333333</v>
      </c>
      <c r="F41" s="39">
        <v>5000</v>
      </c>
    </row>
    <row r="42" spans="1:7" ht="15" customHeight="1" x14ac:dyDescent="0.2">
      <c r="A42" s="1" t="s">
        <v>176</v>
      </c>
      <c r="B42" s="1" t="s">
        <v>175</v>
      </c>
      <c r="C42" s="6">
        <v>6702</v>
      </c>
      <c r="D42" s="2">
        <v>4763.07</v>
      </c>
      <c r="E42" s="14">
        <f t="shared" si="1"/>
        <v>6350.76</v>
      </c>
      <c r="F42" s="39">
        <v>6500</v>
      </c>
    </row>
    <row r="43" spans="1:7" ht="15" customHeight="1" x14ac:dyDescent="0.2">
      <c r="A43" s="1" t="s">
        <v>174</v>
      </c>
      <c r="B43" s="1" t="s">
        <v>173</v>
      </c>
      <c r="C43" s="6">
        <v>4706</v>
      </c>
      <c r="D43" s="2">
        <v>8887.07</v>
      </c>
      <c r="E43" s="14">
        <f t="shared" si="1"/>
        <v>11849.426666666666</v>
      </c>
      <c r="F43" s="39">
        <v>11000</v>
      </c>
    </row>
    <row r="44" spans="1:7" ht="15" customHeight="1" x14ac:dyDescent="0.2">
      <c r="A44" s="1" t="s">
        <v>234</v>
      </c>
      <c r="B44" s="1" t="s">
        <v>235</v>
      </c>
      <c r="C44" s="6"/>
      <c r="D44" s="2">
        <v>10558.45</v>
      </c>
      <c r="E44" s="14">
        <f t="shared" si="1"/>
        <v>14077.933333333334</v>
      </c>
      <c r="F44" s="39">
        <v>19000</v>
      </c>
    </row>
    <row r="45" spans="1:7" ht="15" customHeight="1" x14ac:dyDescent="0.2">
      <c r="A45" s="1" t="s">
        <v>172</v>
      </c>
      <c r="B45" s="1" t="s">
        <v>171</v>
      </c>
      <c r="C45" s="6">
        <v>13211</v>
      </c>
      <c r="D45" s="2">
        <v>2946.32</v>
      </c>
      <c r="E45" s="14">
        <f t="shared" si="1"/>
        <v>3928.4266666666672</v>
      </c>
      <c r="F45" s="39">
        <v>5000</v>
      </c>
    </row>
    <row r="46" spans="1:7" ht="15" customHeight="1" x14ac:dyDescent="0.2">
      <c r="A46" s="1" t="s">
        <v>170</v>
      </c>
      <c r="B46" s="1" t="s">
        <v>169</v>
      </c>
      <c r="C46" s="6">
        <v>7645</v>
      </c>
      <c r="D46" s="2">
        <v>5921.96</v>
      </c>
      <c r="E46" s="14">
        <f t="shared" si="1"/>
        <v>7895.9466666666667</v>
      </c>
      <c r="F46" s="39">
        <v>8000</v>
      </c>
    </row>
    <row r="47" spans="1:7" ht="15" customHeight="1" x14ac:dyDescent="0.2">
      <c r="A47" s="1" t="s">
        <v>168</v>
      </c>
      <c r="B47" s="1" t="s">
        <v>167</v>
      </c>
      <c r="C47" s="6">
        <v>9852</v>
      </c>
      <c r="D47" s="2">
        <v>7565.78</v>
      </c>
      <c r="E47" s="14">
        <f t="shared" si="1"/>
        <v>10087.706666666667</v>
      </c>
      <c r="F47" s="39">
        <v>9500</v>
      </c>
    </row>
    <row r="48" spans="1:7" ht="15" customHeight="1" x14ac:dyDescent="0.2">
      <c r="A48" s="1" t="s">
        <v>166</v>
      </c>
      <c r="B48" s="1" t="s">
        <v>165</v>
      </c>
      <c r="C48" s="6">
        <v>17176</v>
      </c>
      <c r="D48" s="2">
        <v>11012.89</v>
      </c>
      <c r="E48" s="14">
        <f t="shared" si="1"/>
        <v>14683.853333333333</v>
      </c>
      <c r="F48" s="39">
        <v>15000</v>
      </c>
    </row>
    <row r="49" spans="1:6" ht="15" customHeight="1" x14ac:dyDescent="0.2">
      <c r="A49" s="1" t="s">
        <v>164</v>
      </c>
      <c r="B49" s="1" t="s">
        <v>163</v>
      </c>
      <c r="C49" s="6">
        <v>5525</v>
      </c>
      <c r="D49" s="2">
        <v>3104.2</v>
      </c>
      <c r="E49" s="14">
        <f t="shared" si="1"/>
        <v>4138.9333333333334</v>
      </c>
      <c r="F49" s="39">
        <v>4300</v>
      </c>
    </row>
    <row r="50" spans="1:6" ht="15" customHeight="1" x14ac:dyDescent="0.2">
      <c r="A50" s="1" t="s">
        <v>162</v>
      </c>
      <c r="B50" s="1" t="s">
        <v>161</v>
      </c>
      <c r="C50" s="6">
        <v>1344</v>
      </c>
      <c r="D50" s="2">
        <v>0</v>
      </c>
      <c r="E50" s="14">
        <f t="shared" si="1"/>
        <v>0</v>
      </c>
      <c r="F50" s="39">
        <v>0</v>
      </c>
    </row>
    <row r="51" spans="1:6" ht="15" customHeight="1" x14ac:dyDescent="0.2">
      <c r="A51" s="1" t="s">
        <v>160</v>
      </c>
      <c r="B51" s="1" t="s">
        <v>159</v>
      </c>
      <c r="C51" s="6">
        <v>43837</v>
      </c>
      <c r="D51" s="2">
        <v>36164.239999999998</v>
      </c>
      <c r="E51" s="14">
        <f t="shared" si="1"/>
        <v>48218.986666666664</v>
      </c>
      <c r="F51" s="39">
        <v>44000</v>
      </c>
    </row>
    <row r="52" spans="1:6" ht="15" customHeight="1" x14ac:dyDescent="0.2">
      <c r="A52" s="1" t="s">
        <v>158</v>
      </c>
      <c r="B52" s="1" t="s">
        <v>157</v>
      </c>
      <c r="C52" s="6">
        <v>2293</v>
      </c>
      <c r="D52" s="2">
        <v>4146.95</v>
      </c>
      <c r="E52" s="14">
        <f t="shared" si="1"/>
        <v>5529.2666666666664</v>
      </c>
      <c r="F52" s="39">
        <v>5000</v>
      </c>
    </row>
    <row r="53" spans="1:6" ht="15" customHeight="1" x14ac:dyDescent="0.2">
      <c r="A53" s="1" t="s">
        <v>156</v>
      </c>
      <c r="B53" s="1" t="s">
        <v>155</v>
      </c>
      <c r="C53" s="6">
        <v>87954</v>
      </c>
      <c r="D53" s="2">
        <v>68578.2</v>
      </c>
      <c r="E53" s="14">
        <f t="shared" si="1"/>
        <v>91437.599999999991</v>
      </c>
      <c r="F53" s="39">
        <v>90000</v>
      </c>
    </row>
    <row r="54" spans="1:6" ht="15" customHeight="1" x14ac:dyDescent="0.2">
      <c r="A54" s="1" t="s">
        <v>154</v>
      </c>
      <c r="B54" s="1" t="s">
        <v>153</v>
      </c>
      <c r="C54" s="6">
        <v>131</v>
      </c>
      <c r="D54" s="2">
        <v>3639.01</v>
      </c>
      <c r="E54" s="14">
        <f t="shared" si="1"/>
        <v>4852.0133333333333</v>
      </c>
      <c r="F54" s="39">
        <v>4500</v>
      </c>
    </row>
    <row r="55" spans="1:6" ht="15" customHeight="1" x14ac:dyDescent="0.2">
      <c r="A55" s="1" t="s">
        <v>152</v>
      </c>
      <c r="B55" s="1" t="s">
        <v>151</v>
      </c>
      <c r="C55" s="6">
        <v>30944</v>
      </c>
      <c r="D55" s="2">
        <v>23090.41</v>
      </c>
      <c r="E55" s="14">
        <f t="shared" si="1"/>
        <v>30787.213333333333</v>
      </c>
      <c r="F55" s="39">
        <v>29000</v>
      </c>
    </row>
    <row r="56" spans="1:6" ht="15" customHeight="1" x14ac:dyDescent="0.2">
      <c r="A56" s="1" t="s">
        <v>150</v>
      </c>
      <c r="B56" s="1" t="s">
        <v>149</v>
      </c>
      <c r="C56" s="6">
        <v>34157</v>
      </c>
      <c r="D56" s="2">
        <v>29440.84</v>
      </c>
      <c r="E56" s="14">
        <f t="shared" si="1"/>
        <v>39254.453333333338</v>
      </c>
      <c r="F56" s="39">
        <v>37000</v>
      </c>
    </row>
    <row r="57" spans="1:6" ht="15" customHeight="1" x14ac:dyDescent="0.2">
      <c r="A57" s="1" t="s">
        <v>148</v>
      </c>
      <c r="B57" s="1" t="s">
        <v>147</v>
      </c>
      <c r="C57" s="6">
        <v>850</v>
      </c>
      <c r="D57" s="2">
        <v>1830.79</v>
      </c>
      <c r="E57" s="14">
        <f t="shared" si="1"/>
        <v>2441.0533333333333</v>
      </c>
      <c r="F57" s="39">
        <v>2500</v>
      </c>
    </row>
    <row r="58" spans="1:6" ht="15" customHeight="1" x14ac:dyDescent="0.2">
      <c r="A58" s="1" t="s">
        <v>146</v>
      </c>
      <c r="B58" s="1" t="s">
        <v>145</v>
      </c>
      <c r="C58" s="6">
        <v>5102</v>
      </c>
      <c r="D58" s="2">
        <v>3962.26</v>
      </c>
      <c r="E58" s="14">
        <f t="shared" si="1"/>
        <v>5283.0133333333333</v>
      </c>
      <c r="F58" s="39">
        <v>5500</v>
      </c>
    </row>
    <row r="59" spans="1:6" ht="15" customHeight="1" x14ac:dyDescent="0.2">
      <c r="A59" s="1" t="s">
        <v>144</v>
      </c>
      <c r="B59" s="1" t="s">
        <v>143</v>
      </c>
      <c r="C59" s="6">
        <v>5102</v>
      </c>
      <c r="D59" s="2">
        <v>3962.21</v>
      </c>
      <c r="E59" s="14">
        <f t="shared" ref="E59:E90" si="2">(D59/$I$6)*12</f>
        <v>5282.9466666666667</v>
      </c>
      <c r="F59" s="39">
        <v>5500</v>
      </c>
    </row>
    <row r="60" spans="1:6" ht="15" customHeight="1" x14ac:dyDescent="0.2">
      <c r="A60" s="1" t="s">
        <v>142</v>
      </c>
      <c r="B60" s="1" t="s">
        <v>141</v>
      </c>
      <c r="C60" s="6">
        <v>90389</v>
      </c>
      <c r="D60" s="2">
        <v>64343.53</v>
      </c>
      <c r="E60" s="14">
        <f t="shared" si="2"/>
        <v>85791.373333333337</v>
      </c>
      <c r="F60" s="39">
        <v>82000</v>
      </c>
    </row>
    <row r="61" spans="1:6" ht="15" customHeight="1" x14ac:dyDescent="0.2">
      <c r="A61" s="1" t="s">
        <v>140</v>
      </c>
      <c r="B61" s="1" t="s">
        <v>99</v>
      </c>
      <c r="C61" s="6">
        <v>4459</v>
      </c>
      <c r="D61" s="2">
        <v>6064.6</v>
      </c>
      <c r="E61" s="14">
        <f t="shared" si="2"/>
        <v>8086.1333333333332</v>
      </c>
      <c r="F61" s="39">
        <v>7500</v>
      </c>
    </row>
    <row r="62" spans="1:6" ht="15" customHeight="1" x14ac:dyDescent="0.2">
      <c r="A62" s="1" t="s">
        <v>139</v>
      </c>
      <c r="B62" s="1" t="s">
        <v>138</v>
      </c>
      <c r="C62" s="6">
        <v>92</v>
      </c>
      <c r="D62" s="2">
        <v>80</v>
      </c>
      <c r="E62" s="14">
        <f t="shared" si="2"/>
        <v>106.66666666666667</v>
      </c>
      <c r="F62" s="36">
        <v>200</v>
      </c>
    </row>
    <row r="63" spans="1:6" ht="15" customHeight="1" x14ac:dyDescent="0.2">
      <c r="A63" s="1" t="s">
        <v>137</v>
      </c>
      <c r="B63" s="1" t="s">
        <v>136</v>
      </c>
      <c r="C63" s="6">
        <v>5468</v>
      </c>
      <c r="D63" s="2">
        <v>4672</v>
      </c>
      <c r="E63" s="14">
        <f t="shared" si="2"/>
        <v>6229.333333333333</v>
      </c>
      <c r="F63" s="39">
        <v>5500</v>
      </c>
    </row>
    <row r="64" spans="1:6" ht="15" customHeight="1" x14ac:dyDescent="0.2">
      <c r="A64" s="1" t="s">
        <v>135</v>
      </c>
      <c r="B64" s="1" t="s">
        <v>92</v>
      </c>
      <c r="C64" s="6">
        <v>20000</v>
      </c>
      <c r="D64" s="2">
        <v>5575</v>
      </c>
      <c r="E64" s="14">
        <f t="shared" si="2"/>
        <v>7433.3333333333339</v>
      </c>
      <c r="F64" s="39">
        <v>17000</v>
      </c>
    </row>
    <row r="65" spans="1:6" ht="15" customHeight="1" x14ac:dyDescent="0.2">
      <c r="A65" s="1" t="s">
        <v>134</v>
      </c>
      <c r="B65" s="1" t="s">
        <v>90</v>
      </c>
      <c r="C65" s="6">
        <v>932</v>
      </c>
      <c r="D65" s="2">
        <v>170.25</v>
      </c>
      <c r="E65" s="14">
        <f t="shared" si="2"/>
        <v>227</v>
      </c>
      <c r="F65" s="39">
        <v>1000</v>
      </c>
    </row>
    <row r="66" spans="1:6" ht="15" customHeight="1" x14ac:dyDescent="0.2">
      <c r="A66" s="1" t="s">
        <v>133</v>
      </c>
      <c r="B66" s="1" t="s">
        <v>88</v>
      </c>
      <c r="C66" s="6">
        <v>1350</v>
      </c>
      <c r="D66" s="2">
        <v>730.46</v>
      </c>
      <c r="E66" s="14">
        <f t="shared" si="2"/>
        <v>973.94666666666672</v>
      </c>
      <c r="F66" s="39">
        <v>1000</v>
      </c>
    </row>
    <row r="67" spans="1:6" ht="15" customHeight="1" x14ac:dyDescent="0.2">
      <c r="A67" s="1" t="s">
        <v>132</v>
      </c>
      <c r="B67" s="1" t="s">
        <v>86</v>
      </c>
      <c r="C67" s="6">
        <v>709</v>
      </c>
      <c r="D67" s="2">
        <v>0</v>
      </c>
      <c r="E67" s="14">
        <f t="shared" si="2"/>
        <v>0</v>
      </c>
      <c r="F67" s="36">
        <v>0</v>
      </c>
    </row>
    <row r="68" spans="1:6" ht="15" customHeight="1" x14ac:dyDescent="0.2">
      <c r="A68" s="1" t="s">
        <v>131</v>
      </c>
      <c r="B68" s="1" t="s">
        <v>84</v>
      </c>
      <c r="C68" s="6">
        <v>313</v>
      </c>
      <c r="D68" s="2">
        <v>1355</v>
      </c>
      <c r="E68" s="14">
        <f t="shared" si="2"/>
        <v>1806.6666666666665</v>
      </c>
      <c r="F68" s="39">
        <v>1900</v>
      </c>
    </row>
    <row r="69" spans="1:6" ht="15" customHeight="1" x14ac:dyDescent="0.2">
      <c r="A69" s="1" t="s">
        <v>130</v>
      </c>
      <c r="B69" s="1" t="s">
        <v>51</v>
      </c>
      <c r="C69" s="6">
        <v>236561</v>
      </c>
      <c r="D69" s="2">
        <v>194749.03</v>
      </c>
      <c r="E69" s="14">
        <f t="shared" si="2"/>
        <v>259665.37333333335</v>
      </c>
      <c r="F69" s="39">
        <v>265000</v>
      </c>
    </row>
    <row r="70" spans="1:6" ht="15" customHeight="1" x14ac:dyDescent="0.2">
      <c r="A70" s="1" t="s">
        <v>129</v>
      </c>
      <c r="B70" s="1" t="s">
        <v>128</v>
      </c>
      <c r="C70" s="6">
        <v>214008</v>
      </c>
      <c r="D70" s="2">
        <v>143777.70000000001</v>
      </c>
      <c r="E70" s="14">
        <f t="shared" si="2"/>
        <v>191703.6</v>
      </c>
      <c r="F70" s="39">
        <v>239000</v>
      </c>
    </row>
    <row r="71" spans="1:6" ht="15" customHeight="1" x14ac:dyDescent="0.2">
      <c r="A71" s="1" t="s">
        <v>127</v>
      </c>
      <c r="B71" s="1" t="s">
        <v>126</v>
      </c>
      <c r="C71" s="6">
        <v>1708</v>
      </c>
      <c r="D71" s="2">
        <v>1521.15</v>
      </c>
      <c r="E71" s="14">
        <f t="shared" si="2"/>
        <v>2028.2000000000003</v>
      </c>
      <c r="F71" s="39">
        <v>1500</v>
      </c>
    </row>
    <row r="72" spans="1:6" ht="15" customHeight="1" x14ac:dyDescent="0.2">
      <c r="A72" s="1" t="s">
        <v>125</v>
      </c>
      <c r="B72" s="1" t="s">
        <v>76</v>
      </c>
      <c r="C72" s="6">
        <v>5139</v>
      </c>
      <c r="D72" s="2">
        <v>3318.91</v>
      </c>
      <c r="E72" s="14">
        <f t="shared" si="2"/>
        <v>4425.2133333333331</v>
      </c>
      <c r="F72" s="39">
        <v>4700</v>
      </c>
    </row>
    <row r="73" spans="1:6" ht="15" customHeight="1" x14ac:dyDescent="0.2">
      <c r="A73" s="1" t="s">
        <v>124</v>
      </c>
      <c r="B73" s="1" t="s">
        <v>75</v>
      </c>
      <c r="C73" s="6">
        <v>7327</v>
      </c>
      <c r="D73" s="2">
        <v>5169.25</v>
      </c>
      <c r="E73" s="14">
        <f t="shared" si="2"/>
        <v>6892.333333333333</v>
      </c>
      <c r="F73" s="39">
        <v>7200</v>
      </c>
    </row>
    <row r="74" spans="1:6" ht="15" customHeight="1" x14ac:dyDescent="0.2">
      <c r="A74" s="1" t="s">
        <v>123</v>
      </c>
      <c r="B74" s="1" t="s">
        <v>74</v>
      </c>
      <c r="C74" s="6">
        <v>4555</v>
      </c>
      <c r="D74" s="2">
        <v>3718</v>
      </c>
      <c r="E74" s="14">
        <f t="shared" si="2"/>
        <v>4957.333333333333</v>
      </c>
      <c r="F74" s="39">
        <v>5200</v>
      </c>
    </row>
    <row r="75" spans="1:6" ht="15" customHeight="1" x14ac:dyDescent="0.2">
      <c r="A75" s="1" t="s">
        <v>122</v>
      </c>
      <c r="B75" s="1" t="s">
        <v>73</v>
      </c>
      <c r="C75" s="6">
        <v>20793</v>
      </c>
      <c r="D75" s="2">
        <v>13531.78</v>
      </c>
      <c r="E75" s="14">
        <f t="shared" si="2"/>
        <v>18042.373333333333</v>
      </c>
      <c r="F75" s="39">
        <v>19600</v>
      </c>
    </row>
    <row r="76" spans="1:6" ht="15" customHeight="1" x14ac:dyDescent="0.2">
      <c r="A76" s="1" t="s">
        <v>121</v>
      </c>
      <c r="B76" s="1" t="s">
        <v>72</v>
      </c>
      <c r="C76" s="6">
        <v>17804</v>
      </c>
      <c r="D76" s="2">
        <v>12057.31</v>
      </c>
      <c r="E76" s="14">
        <f t="shared" si="2"/>
        <v>16076.413333333332</v>
      </c>
      <c r="F76" s="39">
        <v>17000</v>
      </c>
    </row>
    <row r="77" spans="1:6" ht="15" customHeight="1" x14ac:dyDescent="0.2">
      <c r="A77" s="1" t="s">
        <v>120</v>
      </c>
      <c r="B77" s="1" t="s">
        <v>71</v>
      </c>
      <c r="C77" s="6">
        <v>1383</v>
      </c>
      <c r="D77" s="2">
        <v>1137.46</v>
      </c>
      <c r="E77" s="14">
        <f t="shared" si="2"/>
        <v>1516.6133333333335</v>
      </c>
      <c r="F77" s="39">
        <v>1600</v>
      </c>
    </row>
    <row r="78" spans="1:6" ht="15" customHeight="1" x14ac:dyDescent="0.2">
      <c r="A78" s="1" t="s">
        <v>119</v>
      </c>
      <c r="B78" s="1" t="s">
        <v>70</v>
      </c>
      <c r="C78" s="6">
        <v>55098</v>
      </c>
      <c r="D78" s="2">
        <v>41286.22</v>
      </c>
      <c r="E78" s="14">
        <f t="shared" si="2"/>
        <v>55048.293333333335</v>
      </c>
      <c r="F78" s="39">
        <v>55000</v>
      </c>
    </row>
    <row r="79" spans="1:6" ht="15" customHeight="1" x14ac:dyDescent="0.2">
      <c r="A79" s="1" t="s">
        <v>118</v>
      </c>
      <c r="B79" s="1" t="s">
        <v>69</v>
      </c>
      <c r="C79" s="6">
        <v>856</v>
      </c>
      <c r="D79" s="2">
        <v>574.21</v>
      </c>
      <c r="E79" s="14">
        <f t="shared" si="2"/>
        <v>765.61333333333334</v>
      </c>
      <c r="F79" s="39">
        <v>800</v>
      </c>
    </row>
    <row r="80" spans="1:6" ht="15" customHeight="1" x14ac:dyDescent="0.2">
      <c r="A80" s="1" t="s">
        <v>117</v>
      </c>
      <c r="B80" s="1" t="s">
        <v>68</v>
      </c>
      <c r="C80" s="6">
        <v>3799</v>
      </c>
      <c r="D80" s="2">
        <v>2867.04</v>
      </c>
      <c r="E80" s="14">
        <f t="shared" si="2"/>
        <v>3822.7200000000003</v>
      </c>
      <c r="F80" s="39">
        <v>3800</v>
      </c>
    </row>
    <row r="81" spans="1:6" ht="15" customHeight="1" x14ac:dyDescent="0.2">
      <c r="A81" s="1" t="s">
        <v>116</v>
      </c>
      <c r="B81" s="1" t="s">
        <v>67</v>
      </c>
      <c r="C81" s="6">
        <v>229</v>
      </c>
      <c r="D81" s="2">
        <v>100</v>
      </c>
      <c r="E81" s="14">
        <f t="shared" si="2"/>
        <v>133.33333333333331</v>
      </c>
      <c r="F81" s="39">
        <v>150</v>
      </c>
    </row>
    <row r="82" spans="1:6" ht="15" customHeight="1" x14ac:dyDescent="0.2">
      <c r="A82" s="1" t="s">
        <v>115</v>
      </c>
      <c r="B82" s="1" t="s">
        <v>65</v>
      </c>
      <c r="C82" s="6">
        <v>25</v>
      </c>
      <c r="D82" s="2">
        <v>0</v>
      </c>
      <c r="E82" s="14">
        <f t="shared" si="2"/>
        <v>0</v>
      </c>
      <c r="F82" s="39">
        <v>1000</v>
      </c>
    </row>
    <row r="83" spans="1:6" ht="15" customHeight="1" x14ac:dyDescent="0.2">
      <c r="A83" s="1" t="s">
        <v>114</v>
      </c>
      <c r="B83" s="1" t="s">
        <v>113</v>
      </c>
      <c r="C83" s="6">
        <v>691</v>
      </c>
      <c r="D83" s="2">
        <v>624.69000000000005</v>
      </c>
      <c r="E83" s="14">
        <f t="shared" si="2"/>
        <v>832.92000000000007</v>
      </c>
      <c r="F83" s="39">
        <v>1000</v>
      </c>
    </row>
    <row r="84" spans="1:6" ht="15" customHeight="1" x14ac:dyDescent="0.2">
      <c r="A84" s="1" t="s">
        <v>112</v>
      </c>
      <c r="B84" s="1" t="s">
        <v>111</v>
      </c>
      <c r="C84" s="6">
        <v>2297</v>
      </c>
      <c r="D84" s="2">
        <v>1876.55</v>
      </c>
      <c r="E84" s="14">
        <f t="shared" si="2"/>
        <v>2502.0666666666666</v>
      </c>
      <c r="F84" s="39">
        <v>2600</v>
      </c>
    </row>
    <row r="85" spans="1:6" ht="15" customHeight="1" x14ac:dyDescent="0.2">
      <c r="A85" s="1" t="s">
        <v>110</v>
      </c>
      <c r="B85" s="1" t="s">
        <v>109</v>
      </c>
      <c r="C85" s="6">
        <v>4604</v>
      </c>
      <c r="D85" s="2">
        <v>5405.29</v>
      </c>
      <c r="E85" s="14">
        <f t="shared" si="2"/>
        <v>7207.0533333333333</v>
      </c>
      <c r="F85" s="39">
        <v>6500</v>
      </c>
    </row>
    <row r="86" spans="1:6" ht="15" customHeight="1" x14ac:dyDescent="0.2">
      <c r="A86" s="1" t="s">
        <v>108</v>
      </c>
      <c r="B86" s="1" t="s">
        <v>107</v>
      </c>
      <c r="C86" s="6">
        <v>3552</v>
      </c>
      <c r="D86" s="2">
        <v>2590.87</v>
      </c>
      <c r="E86" s="14">
        <f t="shared" si="2"/>
        <v>3454.4933333333329</v>
      </c>
      <c r="F86" s="39">
        <v>3500</v>
      </c>
    </row>
    <row r="87" spans="1:6" ht="15" customHeight="1" x14ac:dyDescent="0.2">
      <c r="A87" s="1" t="s">
        <v>106</v>
      </c>
      <c r="B87" s="1" t="s">
        <v>105</v>
      </c>
      <c r="C87" s="6">
        <v>7876</v>
      </c>
      <c r="D87" s="2">
        <v>6995.86</v>
      </c>
      <c r="E87" s="14">
        <f t="shared" si="2"/>
        <v>9327.8133333333335</v>
      </c>
      <c r="F87" s="39">
        <v>9800</v>
      </c>
    </row>
    <row r="88" spans="1:6" ht="15" customHeight="1" x14ac:dyDescent="0.2">
      <c r="A88" s="1" t="s">
        <v>104</v>
      </c>
      <c r="B88" s="1" t="s">
        <v>103</v>
      </c>
      <c r="C88" s="6">
        <v>20000</v>
      </c>
      <c r="D88" s="2">
        <v>17126.03</v>
      </c>
      <c r="E88" s="14">
        <f t="shared" si="2"/>
        <v>22834.706666666665</v>
      </c>
      <c r="F88" s="39">
        <v>21500</v>
      </c>
    </row>
    <row r="89" spans="1:6" ht="15" customHeight="1" x14ac:dyDescent="0.2">
      <c r="A89" s="1" t="s">
        <v>102</v>
      </c>
      <c r="B89" s="1" t="s">
        <v>101</v>
      </c>
      <c r="C89" s="6">
        <v>4000</v>
      </c>
      <c r="D89" s="2">
        <v>0</v>
      </c>
      <c r="E89" s="14">
        <f t="shared" si="2"/>
        <v>0</v>
      </c>
      <c r="F89" s="39">
        <v>0</v>
      </c>
    </row>
    <row r="90" spans="1:6" ht="15" customHeight="1" x14ac:dyDescent="0.2">
      <c r="A90" s="1" t="s">
        <v>100</v>
      </c>
      <c r="B90" s="1" t="s">
        <v>99</v>
      </c>
      <c r="C90" s="6">
        <v>52788</v>
      </c>
      <c r="D90" s="2">
        <v>20666</v>
      </c>
      <c r="E90" s="14">
        <f t="shared" si="2"/>
        <v>27554.666666666664</v>
      </c>
      <c r="F90" s="39">
        <v>35000</v>
      </c>
    </row>
    <row r="91" spans="1:6" ht="15" customHeight="1" x14ac:dyDescent="0.2">
      <c r="A91" s="1" t="s">
        <v>98</v>
      </c>
      <c r="B91" s="1" t="s">
        <v>97</v>
      </c>
      <c r="C91" s="6">
        <v>1672</v>
      </c>
      <c r="D91" s="2">
        <v>1220</v>
      </c>
      <c r="E91" s="14">
        <f t="shared" ref="E91:E109" si="3">(D91/$I$6)*12</f>
        <v>1626.6666666666665</v>
      </c>
      <c r="F91" s="39">
        <v>1700</v>
      </c>
    </row>
    <row r="92" spans="1:6" ht="15" customHeight="1" x14ac:dyDescent="0.2">
      <c r="A92" s="1" t="s">
        <v>96</v>
      </c>
      <c r="B92" s="1" t="s">
        <v>95</v>
      </c>
      <c r="C92" s="6">
        <v>10036</v>
      </c>
      <c r="D92" s="2">
        <v>5525.6</v>
      </c>
      <c r="E92" s="14">
        <f t="shared" si="3"/>
        <v>7367.4666666666672</v>
      </c>
      <c r="F92" s="39">
        <v>8000</v>
      </c>
    </row>
    <row r="93" spans="1:6" ht="15" customHeight="1" x14ac:dyDescent="0.2">
      <c r="A93" s="1" t="s">
        <v>94</v>
      </c>
      <c r="B93" s="1" t="s">
        <v>93</v>
      </c>
      <c r="C93" s="6">
        <v>8018</v>
      </c>
      <c r="D93" s="2">
        <v>7950</v>
      </c>
      <c r="E93" s="14">
        <f t="shared" si="3"/>
        <v>10600</v>
      </c>
      <c r="F93" s="39">
        <v>8500</v>
      </c>
    </row>
    <row r="94" spans="1:6" ht="15" customHeight="1" x14ac:dyDescent="0.2">
      <c r="A94" s="1" t="s">
        <v>91</v>
      </c>
      <c r="B94" s="1" t="s">
        <v>90</v>
      </c>
      <c r="C94" s="6">
        <v>617</v>
      </c>
      <c r="D94" s="2">
        <v>0</v>
      </c>
      <c r="E94" s="14">
        <f t="shared" si="3"/>
        <v>0</v>
      </c>
      <c r="F94" s="39">
        <v>1000</v>
      </c>
    </row>
    <row r="95" spans="1:6" ht="15" customHeight="1" x14ac:dyDescent="0.2">
      <c r="A95" s="1" t="s">
        <v>89</v>
      </c>
      <c r="B95" s="1" t="s">
        <v>88</v>
      </c>
      <c r="C95" s="6">
        <v>6121</v>
      </c>
      <c r="D95" s="2">
        <v>6175</v>
      </c>
      <c r="E95" s="14">
        <f t="shared" si="3"/>
        <v>8233.3333333333321</v>
      </c>
      <c r="F95" s="39">
        <v>8600</v>
      </c>
    </row>
    <row r="96" spans="1:6" ht="15" customHeight="1" x14ac:dyDescent="0.2">
      <c r="A96" s="1" t="s">
        <v>87</v>
      </c>
      <c r="B96" s="1" t="s">
        <v>86</v>
      </c>
      <c r="C96" s="6">
        <v>1000</v>
      </c>
      <c r="D96" s="2">
        <v>599.25</v>
      </c>
      <c r="E96" s="14">
        <f t="shared" si="3"/>
        <v>799</v>
      </c>
      <c r="F96" s="39">
        <v>800</v>
      </c>
    </row>
    <row r="97" spans="1:11" ht="15" customHeight="1" x14ac:dyDescent="0.2">
      <c r="A97" s="1" t="s">
        <v>85</v>
      </c>
      <c r="B97" s="1" t="s">
        <v>84</v>
      </c>
      <c r="C97" s="6">
        <v>120</v>
      </c>
      <c r="D97" s="2">
        <v>60</v>
      </c>
      <c r="E97" s="14">
        <f t="shared" si="3"/>
        <v>80</v>
      </c>
      <c r="F97" s="39">
        <v>100</v>
      </c>
    </row>
    <row r="98" spans="1:11" ht="15" customHeight="1" x14ac:dyDescent="0.2">
      <c r="A98" s="1" t="s">
        <v>83</v>
      </c>
      <c r="B98" s="1" t="s">
        <v>82</v>
      </c>
      <c r="C98" s="6">
        <v>0</v>
      </c>
      <c r="D98" s="2">
        <v>0</v>
      </c>
      <c r="E98" s="14">
        <f t="shared" si="3"/>
        <v>0</v>
      </c>
      <c r="F98" s="39">
        <v>0</v>
      </c>
    </row>
    <row r="99" spans="1:11" ht="15" customHeight="1" x14ac:dyDescent="0.2">
      <c r="A99" s="1" t="s">
        <v>81</v>
      </c>
      <c r="B99" s="1" t="s">
        <v>80</v>
      </c>
      <c r="C99" s="6">
        <v>2032</v>
      </c>
      <c r="D99" s="2">
        <v>1751.75</v>
      </c>
      <c r="E99" s="14">
        <f t="shared" si="3"/>
        <v>2335.6666666666665</v>
      </c>
      <c r="F99" s="39">
        <v>2500</v>
      </c>
    </row>
    <row r="100" spans="1:11" ht="15" customHeight="1" x14ac:dyDescent="0.2">
      <c r="A100" s="1" t="s">
        <v>79</v>
      </c>
      <c r="B100" s="1" t="s">
        <v>78</v>
      </c>
      <c r="C100" s="6">
        <v>5040</v>
      </c>
      <c r="D100" s="2">
        <v>3800</v>
      </c>
      <c r="E100" s="14">
        <f t="shared" si="3"/>
        <v>5066.666666666667</v>
      </c>
      <c r="F100" s="39">
        <v>5300</v>
      </c>
    </row>
    <row r="101" spans="1:11" ht="15" customHeight="1" x14ac:dyDescent="0.2">
      <c r="A101" s="1" t="s">
        <v>77</v>
      </c>
      <c r="B101" s="1" t="s">
        <v>72</v>
      </c>
      <c r="C101" s="6">
        <v>386</v>
      </c>
      <c r="D101" s="2">
        <v>290.7</v>
      </c>
      <c r="E101" s="14">
        <f t="shared" si="3"/>
        <v>387.59999999999997</v>
      </c>
      <c r="F101" s="39">
        <v>400</v>
      </c>
    </row>
    <row r="102" spans="1:11" ht="15" customHeight="1" x14ac:dyDescent="0.2">
      <c r="A102" s="1" t="s">
        <v>66</v>
      </c>
      <c r="B102" s="1" t="s">
        <v>65</v>
      </c>
      <c r="C102" s="6">
        <v>986</v>
      </c>
      <c r="D102" s="2">
        <v>192.56</v>
      </c>
      <c r="E102" s="14">
        <f t="shared" si="3"/>
        <v>256.74666666666667</v>
      </c>
      <c r="F102" s="39">
        <v>800</v>
      </c>
    </row>
    <row r="103" spans="1:11" ht="15" customHeight="1" x14ac:dyDescent="0.2">
      <c r="A103" s="1" t="s">
        <v>64</v>
      </c>
      <c r="B103" s="1" t="s">
        <v>63</v>
      </c>
      <c r="C103" s="6">
        <v>7587</v>
      </c>
      <c r="D103" s="2">
        <v>7586.95</v>
      </c>
      <c r="E103" s="14">
        <f t="shared" si="3"/>
        <v>10115.933333333332</v>
      </c>
      <c r="F103" s="39">
        <v>10600</v>
      </c>
    </row>
    <row r="104" spans="1:11" ht="15" customHeight="1" x14ac:dyDescent="0.2">
      <c r="A104" s="1" t="s">
        <v>62</v>
      </c>
      <c r="B104" s="1" t="s">
        <v>61</v>
      </c>
      <c r="C104" s="6">
        <v>60000</v>
      </c>
      <c r="D104" s="2">
        <v>55081.79</v>
      </c>
      <c r="E104" s="14">
        <f t="shared" si="3"/>
        <v>73442.386666666673</v>
      </c>
      <c r="F104" s="39">
        <v>72000</v>
      </c>
    </row>
    <row r="105" spans="1:11" ht="15" customHeight="1" x14ac:dyDescent="0.2">
      <c r="A105" s="1" t="s">
        <v>60</v>
      </c>
      <c r="B105" s="1" t="s">
        <v>59</v>
      </c>
      <c r="C105" s="6">
        <v>1615</v>
      </c>
      <c r="D105" s="2">
        <v>407.42</v>
      </c>
      <c r="E105" s="14">
        <f t="shared" si="3"/>
        <v>543.22666666666669</v>
      </c>
      <c r="F105" s="36">
        <v>570</v>
      </c>
    </row>
    <row r="106" spans="1:11" ht="15" customHeight="1" x14ac:dyDescent="0.2">
      <c r="A106" s="1" t="s">
        <v>58</v>
      </c>
      <c r="B106" s="1" t="s">
        <v>57</v>
      </c>
      <c r="C106" s="6">
        <v>28911</v>
      </c>
      <c r="D106" s="2">
        <v>18748.919999999998</v>
      </c>
      <c r="E106" s="14">
        <f t="shared" si="3"/>
        <v>24998.559999999998</v>
      </c>
      <c r="F106" s="39">
        <v>24300</v>
      </c>
    </row>
    <row r="107" spans="1:11" ht="15" customHeight="1" x14ac:dyDescent="0.2">
      <c r="A107" s="1" t="s">
        <v>56</v>
      </c>
      <c r="B107" s="1" t="s">
        <v>55</v>
      </c>
      <c r="C107" s="6">
        <v>0</v>
      </c>
      <c r="D107" s="2">
        <v>0</v>
      </c>
      <c r="E107" s="14">
        <f t="shared" si="3"/>
        <v>0</v>
      </c>
      <c r="F107" s="36">
        <v>0</v>
      </c>
    </row>
    <row r="108" spans="1:11" ht="15" customHeight="1" x14ac:dyDescent="0.2">
      <c r="A108" s="1" t="s">
        <v>54</v>
      </c>
      <c r="B108" s="1" t="s">
        <v>53</v>
      </c>
      <c r="C108" s="6">
        <v>36205</v>
      </c>
      <c r="D108" s="2">
        <v>23050.74</v>
      </c>
      <c r="E108" s="14">
        <f t="shared" si="3"/>
        <v>30734.320000000003</v>
      </c>
      <c r="F108" s="39">
        <v>28700</v>
      </c>
    </row>
    <row r="109" spans="1:11" ht="15" customHeight="1" x14ac:dyDescent="0.2">
      <c r="A109" s="1" t="s">
        <v>52</v>
      </c>
      <c r="B109" s="1" t="s">
        <v>51</v>
      </c>
      <c r="C109" s="6">
        <v>220</v>
      </c>
      <c r="D109" s="2">
        <v>157.01</v>
      </c>
      <c r="E109" s="14">
        <f t="shared" si="3"/>
        <v>209.34666666666664</v>
      </c>
      <c r="F109" s="36">
        <v>200</v>
      </c>
    </row>
    <row r="110" spans="1:11" ht="15" customHeight="1" x14ac:dyDescent="0.2">
      <c r="C110" s="6"/>
      <c r="D110" s="2"/>
      <c r="E110" s="14"/>
      <c r="F110" s="36"/>
    </row>
    <row r="111" spans="1:11" s="4" customFormat="1" ht="15" customHeight="1" x14ac:dyDescent="0.25">
      <c r="A111" s="4" t="s">
        <v>50</v>
      </c>
      <c r="C111" s="5">
        <f>SUM(C26:C110)</f>
        <v>1647709</v>
      </c>
      <c r="D111" s="5">
        <f>SUM(D26:D109)</f>
        <v>1248680.7900000005</v>
      </c>
      <c r="E111" s="5">
        <f>SUM(E26:E109)</f>
        <v>1664907.7200000002</v>
      </c>
      <c r="F111" s="40">
        <f>SUM(F26:F109)</f>
        <v>1761620</v>
      </c>
      <c r="H111" s="19"/>
      <c r="I111" s="19"/>
      <c r="J111" s="13"/>
      <c r="K111" s="13"/>
    </row>
    <row r="112" spans="1:11" s="4" customFormat="1" ht="15" customHeight="1" x14ac:dyDescent="0.25">
      <c r="C112" s="5"/>
      <c r="D112" s="5"/>
      <c r="E112" s="31"/>
      <c r="F112" s="37"/>
    </row>
    <row r="113" spans="1:6" s="4" customFormat="1" ht="15" customHeight="1" x14ac:dyDescent="0.25">
      <c r="C113" s="5"/>
      <c r="D113" s="5"/>
      <c r="E113" s="31"/>
      <c r="F113" s="37"/>
    </row>
    <row r="114" spans="1:6" s="4" customFormat="1" ht="15" customHeight="1" x14ac:dyDescent="0.25">
      <c r="A114" s="4" t="s">
        <v>49</v>
      </c>
      <c r="C114" s="5"/>
      <c r="D114" s="5"/>
      <c r="E114" s="31"/>
      <c r="F114" s="37"/>
    </row>
    <row r="115" spans="1:6" ht="15" customHeight="1" x14ac:dyDescent="0.2">
      <c r="A115" s="1" t="s">
        <v>9</v>
      </c>
      <c r="B115" s="1" t="s">
        <v>48</v>
      </c>
      <c r="C115" s="2">
        <v>42000</v>
      </c>
      <c r="D115" s="2">
        <v>19836.25</v>
      </c>
      <c r="E115" s="14">
        <f>D115</f>
        <v>19836.25</v>
      </c>
      <c r="F115" s="39">
        <v>13000</v>
      </c>
    </row>
    <row r="116" spans="1:6" ht="15" customHeight="1" x14ac:dyDescent="0.2">
      <c r="A116" s="1" t="s">
        <v>47</v>
      </c>
      <c r="B116" s="1" t="s">
        <v>46</v>
      </c>
      <c r="C116" s="2">
        <v>30000</v>
      </c>
      <c r="D116" s="2">
        <v>48809.22</v>
      </c>
      <c r="E116" s="14">
        <f t="shared" ref="E116:E119" si="4">D116</f>
        <v>48809.22</v>
      </c>
      <c r="F116" s="39">
        <v>17000</v>
      </c>
    </row>
    <row r="117" spans="1:6" s="4" customFormat="1" ht="15" customHeight="1" x14ac:dyDescent="0.25">
      <c r="A117" s="1" t="s">
        <v>31</v>
      </c>
      <c r="B117" s="1" t="s">
        <v>30</v>
      </c>
      <c r="C117" s="2">
        <v>15000</v>
      </c>
      <c r="D117" s="2">
        <v>57873</v>
      </c>
      <c r="E117" s="14">
        <f t="shared" si="4"/>
        <v>57873</v>
      </c>
      <c r="F117" s="39">
        <v>10000</v>
      </c>
    </row>
    <row r="118" spans="1:6" s="4" customFormat="1" ht="15" customHeight="1" x14ac:dyDescent="0.25">
      <c r="A118" s="1" t="s">
        <v>29</v>
      </c>
      <c r="B118" s="1" t="s">
        <v>252</v>
      </c>
      <c r="C118" s="2">
        <v>20000</v>
      </c>
      <c r="D118" s="2"/>
      <c r="E118" s="14">
        <f t="shared" si="4"/>
        <v>0</v>
      </c>
      <c r="F118" s="39">
        <v>10000</v>
      </c>
    </row>
    <row r="119" spans="1:6" ht="15" customHeight="1" x14ac:dyDescent="0.2">
      <c r="A119" s="1" t="s">
        <v>26</v>
      </c>
      <c r="B119" s="1" t="s">
        <v>251</v>
      </c>
      <c r="C119" s="2">
        <v>45000</v>
      </c>
      <c r="D119" s="2">
        <v>12600</v>
      </c>
      <c r="E119" s="14">
        <f t="shared" si="4"/>
        <v>12600</v>
      </c>
      <c r="F119" s="39">
        <v>5000</v>
      </c>
    </row>
    <row r="120" spans="1:6" ht="15" customHeight="1" x14ac:dyDescent="0.2">
      <c r="A120" s="1" t="s">
        <v>238</v>
      </c>
      <c r="B120" s="1" t="s">
        <v>241</v>
      </c>
      <c r="C120" s="2">
        <v>30000</v>
      </c>
      <c r="D120" s="2">
        <v>33305</v>
      </c>
      <c r="E120" s="14"/>
      <c r="F120" s="39">
        <v>10000</v>
      </c>
    </row>
    <row r="121" spans="1:6" ht="15" customHeight="1" x14ac:dyDescent="0.2">
      <c r="A121" s="1" t="s">
        <v>239</v>
      </c>
      <c r="B121" s="1" t="s">
        <v>242</v>
      </c>
      <c r="C121" s="2">
        <v>20000</v>
      </c>
      <c r="D121" s="2">
        <v>6548</v>
      </c>
      <c r="E121" s="14"/>
      <c r="F121" s="39">
        <v>15000</v>
      </c>
    </row>
    <row r="122" spans="1:6" ht="15" customHeight="1" x14ac:dyDescent="0.2">
      <c r="A122" s="1" t="s">
        <v>240</v>
      </c>
      <c r="B122" s="1" t="s">
        <v>243</v>
      </c>
      <c r="D122" s="2">
        <v>248638</v>
      </c>
      <c r="E122" s="14"/>
      <c r="F122" s="36"/>
    </row>
    <row r="123" spans="1:6" ht="15" customHeight="1" x14ac:dyDescent="0.2">
      <c r="A123" s="1" t="s">
        <v>236</v>
      </c>
      <c r="B123" s="1" t="s">
        <v>237</v>
      </c>
      <c r="D123" s="2">
        <v>481.25</v>
      </c>
      <c r="E123" s="14">
        <f t="shared" ref="E123" si="5">D123</f>
        <v>481.25</v>
      </c>
      <c r="F123" s="36"/>
    </row>
    <row r="124" spans="1:6" ht="15" customHeight="1" x14ac:dyDescent="0.2">
      <c r="A124" s="33"/>
      <c r="B124" s="33"/>
      <c r="D124" s="2"/>
      <c r="E124" s="14"/>
      <c r="F124" s="43"/>
    </row>
    <row r="125" spans="1:6" ht="15" customHeight="1" x14ac:dyDescent="0.25">
      <c r="A125" s="4" t="s">
        <v>45</v>
      </c>
      <c r="C125" s="5">
        <f>SUM(C115:C116)</f>
        <v>72000</v>
      </c>
      <c r="D125" s="5">
        <f>SUM(D115:D116)</f>
        <v>68645.47</v>
      </c>
      <c r="E125" s="5">
        <f>SUM(E115:E116)</f>
        <v>68645.47</v>
      </c>
      <c r="F125" s="42">
        <f>SUM(F115:F124)</f>
        <v>80000</v>
      </c>
    </row>
    <row r="126" spans="1:6" s="4" customFormat="1" x14ac:dyDescent="0.25">
      <c r="B126" s="1"/>
      <c r="C126" s="6"/>
      <c r="D126" s="2"/>
      <c r="E126" s="31"/>
      <c r="F126" s="37"/>
    </row>
    <row r="127" spans="1:6" s="4" customFormat="1" ht="15" customHeight="1" x14ac:dyDescent="0.25">
      <c r="A127" s="4" t="s">
        <v>44</v>
      </c>
      <c r="C127" s="5"/>
      <c r="D127" s="5"/>
      <c r="E127" s="31"/>
      <c r="F127" s="37"/>
    </row>
    <row r="128" spans="1:6" s="4" customFormat="1" ht="15" customHeight="1" x14ac:dyDescent="0.25">
      <c r="A128" s="1" t="s">
        <v>43</v>
      </c>
      <c r="B128" s="1" t="s">
        <v>42</v>
      </c>
      <c r="C128" s="2"/>
      <c r="D128" s="2">
        <v>60000</v>
      </c>
      <c r="E128" s="14">
        <f>D128</f>
        <v>60000</v>
      </c>
      <c r="F128" s="37"/>
    </row>
    <row r="129" spans="1:6" s="4" customFormat="1" ht="15" customHeight="1" x14ac:dyDescent="0.25">
      <c r="A129" s="1" t="s">
        <v>41</v>
      </c>
      <c r="B129" s="1" t="s">
        <v>40</v>
      </c>
      <c r="C129" s="2">
        <v>0</v>
      </c>
      <c r="D129" s="2">
        <v>0</v>
      </c>
      <c r="E129" s="14">
        <f t="shared" ref="E129:E131" si="6">D129</f>
        <v>0</v>
      </c>
      <c r="F129" s="37"/>
    </row>
    <row r="130" spans="1:6" s="4" customFormat="1" ht="15" customHeight="1" x14ac:dyDescent="0.25">
      <c r="A130" s="1" t="s">
        <v>39</v>
      </c>
      <c r="B130" s="1" t="s">
        <v>38</v>
      </c>
      <c r="C130" s="2">
        <v>0</v>
      </c>
      <c r="D130" s="2">
        <v>0</v>
      </c>
      <c r="E130" s="14">
        <f t="shared" si="6"/>
        <v>0</v>
      </c>
      <c r="F130" s="37"/>
    </row>
    <row r="131" spans="1:6" s="4" customFormat="1" ht="15" customHeight="1" x14ac:dyDescent="0.25">
      <c r="A131" s="1" t="s">
        <v>37</v>
      </c>
      <c r="B131" s="1" t="s">
        <v>36</v>
      </c>
      <c r="C131" s="2">
        <v>0</v>
      </c>
      <c r="D131" s="2">
        <v>0</v>
      </c>
      <c r="E131" s="14">
        <f t="shared" si="6"/>
        <v>0</v>
      </c>
      <c r="F131" s="37"/>
    </row>
    <row r="132" spans="1:6" ht="15" customHeight="1" x14ac:dyDescent="0.25">
      <c r="A132" s="4" t="s">
        <v>35</v>
      </c>
      <c r="C132" s="5">
        <f>SUM(C128:C131)</f>
        <v>0</v>
      </c>
      <c r="D132" s="5">
        <f>SUM(D128:D131)</f>
        <v>60000</v>
      </c>
      <c r="E132" s="5">
        <f>SUM(E128:E131)</f>
        <v>60000</v>
      </c>
      <c r="F132" s="36"/>
    </row>
    <row r="133" spans="1:6" ht="15" customHeight="1" x14ac:dyDescent="0.2">
      <c r="D133" s="2"/>
      <c r="E133" s="14"/>
      <c r="F133" s="36"/>
    </row>
    <row r="134" spans="1:6" s="4" customFormat="1" ht="15" customHeight="1" x14ac:dyDescent="0.25">
      <c r="A134" s="4" t="s">
        <v>34</v>
      </c>
      <c r="C134" s="5"/>
      <c r="D134" s="5"/>
      <c r="E134" s="31"/>
      <c r="F134" s="37"/>
    </row>
    <row r="135" spans="1:6" s="4" customFormat="1" ht="15.75" customHeight="1" x14ac:dyDescent="0.25">
      <c r="C135" s="5"/>
      <c r="D135" s="5"/>
      <c r="E135" s="31"/>
      <c r="F135" s="37"/>
    </row>
    <row r="136" spans="1:6" ht="15.75" customHeight="1" x14ac:dyDescent="0.2">
      <c r="A136" s="1" t="s">
        <v>33</v>
      </c>
      <c r="B136" s="1" t="s">
        <v>32</v>
      </c>
      <c r="C136" s="2">
        <v>5000</v>
      </c>
      <c r="D136" s="2"/>
      <c r="E136" s="14">
        <f>D136</f>
        <v>0</v>
      </c>
      <c r="F136" s="39">
        <v>23000</v>
      </c>
    </row>
    <row r="137" spans="1:6" ht="15" customHeight="1" x14ac:dyDescent="0.2">
      <c r="A137" s="1" t="s">
        <v>28</v>
      </c>
      <c r="B137" s="1" t="s">
        <v>247</v>
      </c>
      <c r="C137" s="2">
        <v>30000</v>
      </c>
      <c r="D137" s="2"/>
      <c r="E137" s="14">
        <f t="shared" ref="E137:E139" si="7">D137</f>
        <v>0</v>
      </c>
      <c r="F137" s="39">
        <v>17000</v>
      </c>
    </row>
    <row r="138" spans="1:6" ht="15" customHeight="1" x14ac:dyDescent="0.2">
      <c r="A138" s="1" t="s">
        <v>22</v>
      </c>
      <c r="B138" s="1" t="s">
        <v>27</v>
      </c>
      <c r="C138" s="2">
        <v>35000</v>
      </c>
      <c r="D138" s="2">
        <v>48059</v>
      </c>
      <c r="E138" s="14">
        <f t="shared" si="7"/>
        <v>48059</v>
      </c>
      <c r="F138" s="39">
        <v>27000</v>
      </c>
    </row>
    <row r="139" spans="1:6" ht="15" customHeight="1" x14ac:dyDescent="0.2">
      <c r="A139" s="1" t="s">
        <v>25</v>
      </c>
      <c r="B139" s="1" t="s">
        <v>24</v>
      </c>
      <c r="C139" s="2">
        <v>5000</v>
      </c>
      <c r="D139" s="2"/>
      <c r="E139" s="14">
        <f t="shared" si="7"/>
        <v>0</v>
      </c>
      <c r="F139" s="39">
        <v>5000</v>
      </c>
    </row>
    <row r="140" spans="1:6" ht="15" customHeight="1" x14ac:dyDescent="0.2">
      <c r="A140" s="1" t="s">
        <v>22</v>
      </c>
      <c r="B140" s="1" t="s">
        <v>248</v>
      </c>
      <c r="D140" s="2"/>
      <c r="E140" s="14"/>
      <c r="F140" s="39">
        <v>5000</v>
      </c>
    </row>
    <row r="141" spans="1:6" ht="15" customHeight="1" x14ac:dyDescent="0.2">
      <c r="A141" s="1" t="s">
        <v>22</v>
      </c>
      <c r="B141" s="1" t="s">
        <v>249</v>
      </c>
      <c r="D141" s="2"/>
      <c r="E141" s="14"/>
      <c r="F141" s="39">
        <v>5000</v>
      </c>
    </row>
    <row r="142" spans="1:6" ht="15" customHeight="1" x14ac:dyDescent="0.2">
      <c r="A142" s="1" t="s">
        <v>22</v>
      </c>
      <c r="B142" s="1" t="s">
        <v>250</v>
      </c>
      <c r="D142" s="2"/>
      <c r="E142" s="14"/>
      <c r="F142" s="39">
        <v>40000</v>
      </c>
    </row>
    <row r="143" spans="1:6" ht="15" customHeight="1" x14ac:dyDescent="0.2">
      <c r="A143" s="1" t="s">
        <v>22</v>
      </c>
      <c r="B143" s="1" t="s">
        <v>253</v>
      </c>
      <c r="D143" s="2"/>
      <c r="E143" s="14"/>
      <c r="F143" s="39">
        <v>19000</v>
      </c>
    </row>
    <row r="144" spans="1:6" ht="15" customHeight="1" x14ac:dyDescent="0.2">
      <c r="A144" s="1" t="s">
        <v>22</v>
      </c>
      <c r="B144" s="1" t="s">
        <v>254</v>
      </c>
      <c r="D144" s="2"/>
      <c r="E144" s="14"/>
      <c r="F144" s="39">
        <v>5000</v>
      </c>
    </row>
    <row r="145" spans="1:6" s="4" customFormat="1" ht="15" customHeight="1" x14ac:dyDescent="0.25">
      <c r="A145" s="4" t="s">
        <v>23</v>
      </c>
      <c r="B145" s="1"/>
      <c r="C145" s="5">
        <f>SUM(C136:C139)</f>
        <v>75000</v>
      </c>
      <c r="D145" s="5">
        <f>SUM(D136:D139)</f>
        <v>48059</v>
      </c>
      <c r="E145" s="5">
        <f>SUM(E136:E138)</f>
        <v>48059</v>
      </c>
      <c r="F145" s="40">
        <f>SUM(F136:F144)</f>
        <v>146000</v>
      </c>
    </row>
    <row r="146" spans="1:6" s="4" customFormat="1" ht="15" customHeight="1" x14ac:dyDescent="0.25">
      <c r="B146" s="1"/>
      <c r="C146" s="5"/>
      <c r="D146" s="5"/>
      <c r="E146" s="31"/>
      <c r="F146" s="37"/>
    </row>
    <row r="147" spans="1:6" s="4" customFormat="1" ht="15" customHeight="1" x14ac:dyDescent="0.25">
      <c r="A147" s="1"/>
      <c r="C147" s="5"/>
      <c r="D147" s="5"/>
      <c r="E147" s="31"/>
      <c r="F147" s="37"/>
    </row>
    <row r="148" spans="1:6" s="4" customFormat="1" ht="15" customHeight="1" x14ac:dyDescent="0.25">
      <c r="A148" s="19"/>
      <c r="B148" s="19"/>
      <c r="C148" s="19"/>
      <c r="D148" s="19"/>
      <c r="E148" s="31"/>
      <c r="F148" s="37"/>
    </row>
    <row r="149" spans="1:6" s="4" customFormat="1" ht="15" customHeight="1" x14ac:dyDescent="0.25">
      <c r="A149" s="19"/>
      <c r="B149" s="19"/>
      <c r="C149" s="19"/>
      <c r="D149" s="19"/>
      <c r="E149" s="31"/>
      <c r="F149" s="37"/>
    </row>
    <row r="150" spans="1:6" s="4" customFormat="1" ht="15" customHeight="1" x14ac:dyDescent="0.25">
      <c r="C150" s="5"/>
      <c r="D150" s="5"/>
      <c r="E150" s="31"/>
      <c r="F150" s="37"/>
    </row>
    <row r="151" spans="1:6" s="4" customFormat="1" ht="15" customHeight="1" thickBot="1" x14ac:dyDescent="0.3">
      <c r="A151" s="26" t="s">
        <v>21</v>
      </c>
      <c r="B151" s="26"/>
      <c r="C151" s="26"/>
      <c r="D151" s="26"/>
      <c r="E151" s="26"/>
      <c r="F151" s="37"/>
    </row>
    <row r="152" spans="1:6" s="4" customFormat="1" ht="15" customHeight="1" x14ac:dyDescent="0.25">
      <c r="C152" s="5"/>
      <c r="D152" s="5"/>
      <c r="E152" s="5"/>
      <c r="F152" s="37"/>
    </row>
    <row r="153" spans="1:6" s="4" customFormat="1" ht="15" customHeight="1" x14ac:dyDescent="0.25">
      <c r="A153" s="4" t="s">
        <v>20</v>
      </c>
      <c r="C153" s="2">
        <f>C23</f>
        <v>1750329</v>
      </c>
      <c r="D153" s="2">
        <f>D23</f>
        <v>1297571.76</v>
      </c>
      <c r="E153" s="2">
        <f>E23</f>
        <v>1703395.68</v>
      </c>
      <c r="F153" s="40">
        <f>F23</f>
        <v>1810300</v>
      </c>
    </row>
    <row r="154" spans="1:6" s="4" customFormat="1" ht="15" customHeight="1" x14ac:dyDescent="0.25">
      <c r="A154" s="4" t="s">
        <v>19</v>
      </c>
      <c r="C154" s="2">
        <f>C111</f>
        <v>1647709</v>
      </c>
      <c r="D154" s="2">
        <f>D111</f>
        <v>1248680.7900000005</v>
      </c>
      <c r="E154" s="2">
        <f>E111</f>
        <v>1664907.7200000002</v>
      </c>
      <c r="F154" s="40">
        <f>F111</f>
        <v>1761620</v>
      </c>
    </row>
    <row r="155" spans="1:6" s="4" customFormat="1" ht="15" customHeight="1" x14ac:dyDescent="0.25">
      <c r="A155" s="12" t="s">
        <v>18</v>
      </c>
      <c r="B155" s="12"/>
      <c r="C155" s="9">
        <f>+C153-C154</f>
        <v>102620</v>
      </c>
      <c r="D155" s="9">
        <f>+D153-D154</f>
        <v>48890.969999999506</v>
      </c>
      <c r="E155" s="9">
        <f>+E153-E154</f>
        <v>38487.95999999973</v>
      </c>
      <c r="F155" s="40">
        <f>F153-F154</f>
        <v>48680</v>
      </c>
    </row>
    <row r="156" spans="1:6" s="4" customFormat="1" ht="15" customHeight="1" x14ac:dyDescent="0.25">
      <c r="C156" s="5"/>
      <c r="D156" s="5"/>
      <c r="E156" s="5"/>
      <c r="F156" s="37"/>
    </row>
    <row r="157" spans="1:6" ht="15" customHeight="1" x14ac:dyDescent="0.25">
      <c r="A157" s="4" t="s">
        <v>17</v>
      </c>
      <c r="C157" s="2">
        <v>79507</v>
      </c>
      <c r="D157" s="2">
        <v>83491</v>
      </c>
      <c r="E157" s="2">
        <f>+D157</f>
        <v>83491</v>
      </c>
      <c r="F157" s="39">
        <v>87680</v>
      </c>
    </row>
    <row r="158" spans="1:6" ht="15" customHeight="1" x14ac:dyDescent="0.25">
      <c r="A158" s="4" t="s">
        <v>16</v>
      </c>
      <c r="B158" s="4"/>
      <c r="C158" s="2">
        <f>+C145+C125</f>
        <v>147000</v>
      </c>
      <c r="D158" s="2">
        <f>+D145+D125</f>
        <v>116704.47</v>
      </c>
      <c r="E158" s="2">
        <f>+E145+E125</f>
        <v>116704.47</v>
      </c>
      <c r="F158" s="39">
        <f>F145+F125</f>
        <v>226000</v>
      </c>
    </row>
    <row r="159" spans="1:6" ht="15" customHeight="1" x14ac:dyDescent="0.25">
      <c r="A159" s="4" t="s">
        <v>15</v>
      </c>
      <c r="C159" s="6">
        <f>+C158+C157+C154</f>
        <v>1874216</v>
      </c>
      <c r="D159" s="6">
        <f>+D158+D157+D154</f>
        <v>1448876.2600000005</v>
      </c>
      <c r="E159" s="6">
        <f>+E158+E157+E154</f>
        <v>1865103.1900000002</v>
      </c>
      <c r="F159" s="39">
        <f>F154+F157+F158</f>
        <v>2075300</v>
      </c>
    </row>
    <row r="160" spans="1:6" ht="15" customHeight="1" x14ac:dyDescent="0.25">
      <c r="A160" s="27" t="s">
        <v>14</v>
      </c>
      <c r="B160" s="27"/>
      <c r="C160" s="29">
        <f>+C153+C132-C159</f>
        <v>-123887</v>
      </c>
      <c r="D160" s="29">
        <f>+D153+D132-D159</f>
        <v>-91304.500000000466</v>
      </c>
      <c r="E160" s="29">
        <f>+E153+E132-E159</f>
        <v>-101707.51000000024</v>
      </c>
      <c r="F160" s="44">
        <f>+F153+F132-F159</f>
        <v>-265000</v>
      </c>
    </row>
    <row r="161" spans="1:6" ht="15" customHeight="1" x14ac:dyDescent="0.25">
      <c r="A161" s="28"/>
      <c r="B161" s="28"/>
      <c r="C161" s="30"/>
      <c r="D161" s="30"/>
      <c r="E161" s="30"/>
      <c r="F161" s="36"/>
    </row>
    <row r="162" spans="1:6" ht="15" customHeight="1" x14ac:dyDescent="0.25">
      <c r="A162" s="4"/>
      <c r="C162" s="8"/>
      <c r="D162" s="5"/>
      <c r="E162" s="5"/>
      <c r="F162" s="36"/>
    </row>
    <row r="163" spans="1:6" ht="15" customHeight="1" x14ac:dyDescent="0.25">
      <c r="A163" s="4" t="s">
        <v>13</v>
      </c>
      <c r="C163" s="6">
        <f>+C109+C69</f>
        <v>236781</v>
      </c>
      <c r="D163" s="6">
        <f>+D109+D69</f>
        <v>194906.04</v>
      </c>
      <c r="E163" s="6">
        <f>+E109+E69</f>
        <v>259874.72000000003</v>
      </c>
      <c r="F163" s="45">
        <v>265000</v>
      </c>
    </row>
    <row r="164" spans="1:6" ht="15" customHeight="1" x14ac:dyDescent="0.25">
      <c r="A164" s="4" t="s">
        <v>12</v>
      </c>
      <c r="C164" s="6"/>
      <c r="D164" s="5"/>
      <c r="E164" s="5"/>
      <c r="F164" s="36"/>
    </row>
    <row r="165" spans="1:6" ht="15" customHeight="1" x14ac:dyDescent="0.25">
      <c r="A165" s="4" t="s">
        <v>11</v>
      </c>
      <c r="C165" s="6"/>
      <c r="D165" s="5"/>
      <c r="E165" s="5"/>
      <c r="F165" s="36"/>
    </row>
    <row r="166" spans="1:6" ht="15" customHeight="1" x14ac:dyDescent="0.25">
      <c r="A166" s="12" t="s">
        <v>10</v>
      </c>
      <c r="B166" s="11"/>
      <c r="C166" s="10">
        <f>SUM(C160:C165)</f>
        <v>112894</v>
      </c>
      <c r="D166" s="10">
        <f>SUM(D160:D165)</f>
        <v>103601.53999999954</v>
      </c>
      <c r="E166" s="10">
        <f>SUM(E160:E165)</f>
        <v>158167.20999999979</v>
      </c>
      <c r="F166" s="46">
        <f>SUM(F160:F165)</f>
        <v>0</v>
      </c>
    </row>
    <row r="167" spans="1:6" ht="15" customHeight="1" x14ac:dyDescent="0.25">
      <c r="A167" s="4"/>
      <c r="C167" s="8"/>
      <c r="D167" s="5"/>
    </row>
    <row r="168" spans="1:6" ht="15" customHeight="1" x14ac:dyDescent="0.25">
      <c r="A168" s="4"/>
      <c r="C168" s="5"/>
    </row>
    <row r="169" spans="1:6" ht="15" customHeight="1" x14ac:dyDescent="0.25">
      <c r="A169" s="4"/>
    </row>
    <row r="170" spans="1:6" ht="15" customHeight="1" x14ac:dyDescent="0.25">
      <c r="A170" s="20"/>
      <c r="B170" s="20"/>
      <c r="C170" s="25"/>
      <c r="D170" s="25"/>
      <c r="E170" s="25"/>
    </row>
    <row r="171" spans="1:6" ht="15" customHeight="1" x14ac:dyDescent="0.25">
      <c r="A171" s="21"/>
      <c r="B171" s="22"/>
      <c r="C171" s="25"/>
      <c r="D171" s="25"/>
      <c r="E171" s="25"/>
    </row>
    <row r="172" spans="1:6" ht="15" customHeight="1" x14ac:dyDescent="0.25">
      <c r="A172" s="21"/>
      <c r="B172" s="21"/>
      <c r="C172" s="25"/>
      <c r="D172" s="25"/>
      <c r="E172" s="25"/>
    </row>
    <row r="173" spans="1:6" ht="15" customHeight="1" x14ac:dyDescent="0.2">
      <c r="A173" s="22"/>
      <c r="B173" s="22"/>
      <c r="C173" s="23"/>
      <c r="D173" s="23"/>
      <c r="E173" s="23"/>
    </row>
    <row r="174" spans="1:6" ht="15" customHeight="1" x14ac:dyDescent="0.2">
      <c r="A174" s="22"/>
      <c r="B174" s="22"/>
      <c r="C174" s="23"/>
      <c r="D174" s="23"/>
      <c r="E174" s="23"/>
    </row>
    <row r="175" spans="1:6" ht="15" customHeight="1" x14ac:dyDescent="0.2">
      <c r="A175" s="22"/>
      <c r="B175" s="22"/>
      <c r="C175" s="23"/>
      <c r="D175" s="23"/>
      <c r="E175" s="23"/>
    </row>
    <row r="176" spans="1:6" ht="15" customHeight="1" x14ac:dyDescent="0.2">
      <c r="A176" s="22"/>
      <c r="B176" s="22"/>
      <c r="C176" s="23"/>
      <c r="D176" s="23"/>
      <c r="E176" s="23"/>
    </row>
    <row r="177" spans="1:6" ht="15" customHeight="1" x14ac:dyDescent="0.2">
      <c r="A177" s="22"/>
      <c r="B177" s="22"/>
      <c r="C177" s="23"/>
      <c r="D177" s="23"/>
      <c r="E177" s="23"/>
    </row>
    <row r="178" spans="1:6" ht="15" customHeight="1" x14ac:dyDescent="0.2">
      <c r="A178" s="22"/>
      <c r="B178" s="22"/>
      <c r="C178" s="23"/>
      <c r="D178" s="23"/>
      <c r="E178" s="23"/>
    </row>
    <row r="179" spans="1:6" ht="15" customHeight="1" x14ac:dyDescent="0.2">
      <c r="A179" s="22"/>
      <c r="B179" s="22"/>
      <c r="C179" s="23"/>
      <c r="D179" s="23"/>
      <c r="E179" s="23"/>
    </row>
    <row r="180" spans="1:6" ht="15" customHeight="1" x14ac:dyDescent="0.2">
      <c r="A180" s="22"/>
      <c r="B180" s="22"/>
      <c r="C180" s="23"/>
      <c r="D180" s="23"/>
      <c r="E180" s="23"/>
    </row>
    <row r="181" spans="1:6" ht="15" customHeight="1" x14ac:dyDescent="0.25">
      <c r="A181" s="22"/>
      <c r="B181" s="22"/>
      <c r="C181" s="24"/>
      <c r="D181" s="24"/>
      <c r="E181" s="24"/>
    </row>
    <row r="183" spans="1:6" s="4" customFormat="1" ht="15" hidden="1" customHeight="1" x14ac:dyDescent="0.25">
      <c r="A183" s="4" t="s">
        <v>8</v>
      </c>
      <c r="C183" s="5"/>
      <c r="D183" s="5"/>
      <c r="F183" s="35"/>
    </row>
    <row r="184" spans="1:6" s="4" customFormat="1" ht="15" hidden="1" customHeight="1" x14ac:dyDescent="0.25">
      <c r="A184" s="1" t="s">
        <v>7</v>
      </c>
      <c r="B184" s="1" t="s">
        <v>6</v>
      </c>
      <c r="C184" s="2">
        <v>247471</v>
      </c>
      <c r="D184" s="2">
        <v>0</v>
      </c>
      <c r="F184" s="35"/>
    </row>
    <row r="185" spans="1:6" s="4" customFormat="1" ht="15" hidden="1" customHeight="1" x14ac:dyDescent="0.25">
      <c r="A185" s="1" t="s">
        <v>5</v>
      </c>
      <c r="B185" s="1" t="s">
        <v>4</v>
      </c>
      <c r="C185" s="2">
        <v>550785</v>
      </c>
      <c r="D185" s="2">
        <v>0</v>
      </c>
      <c r="F185" s="35"/>
    </row>
    <row r="186" spans="1:6" s="4" customFormat="1" ht="15" hidden="1" customHeight="1" x14ac:dyDescent="0.25">
      <c r="A186" s="1" t="s">
        <v>3</v>
      </c>
      <c r="B186" s="1" t="s">
        <v>2</v>
      </c>
      <c r="C186" s="2"/>
      <c r="D186" s="2">
        <v>0</v>
      </c>
      <c r="F186" s="35"/>
    </row>
    <row r="187" spans="1:6" s="4" customFormat="1" ht="15" hidden="1" customHeight="1" x14ac:dyDescent="0.25">
      <c r="A187" s="1" t="s">
        <v>1</v>
      </c>
      <c r="B187" s="1" t="s">
        <v>0</v>
      </c>
      <c r="C187" s="2">
        <v>407135</v>
      </c>
      <c r="D187" s="2">
        <v>0</v>
      </c>
      <c r="F187" s="35"/>
    </row>
    <row r="188" spans="1:6" ht="15" hidden="1" customHeight="1" thickBot="1" x14ac:dyDescent="0.3">
      <c r="C188" s="3">
        <f>SUM(C184:C187)</f>
        <v>1205391</v>
      </c>
      <c r="D188" s="3">
        <f>SUM(D184:D187)</f>
        <v>0</v>
      </c>
    </row>
  </sheetData>
  <mergeCells count="5">
    <mergeCell ref="C3:C5"/>
    <mergeCell ref="D3:D5"/>
    <mergeCell ref="E3:E5"/>
    <mergeCell ref="K3:L3"/>
    <mergeCell ref="F3:F5"/>
  </mergeCells>
  <phoneticPr fontId="11" type="noConversion"/>
  <printOptions horizontalCentered="1"/>
  <pageMargins left="0.35" right="0.32" top="0.51" bottom="0.69" header="0.71" footer="0.42"/>
  <pageSetup scale="82" fitToHeight="3" orientation="portrait" r:id="rId1"/>
  <headerFooter alignWithMargins="0"/>
  <rowBreaks count="3" manualBreakCount="3">
    <brk id="111" max="16383" man="1"/>
    <brk id="146" max="16383" man="1"/>
    <brk id="14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2021-2022 Preliminary Budget</vt:lpstr>
      <vt:lpstr>Sheet1</vt:lpstr>
      <vt:lpstr>'2021-2022 Preliminary Budget'!Print_Area</vt:lpstr>
      <vt:lpstr>'2021-2022 Preliminary Budget'!Print_Titles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Mulder</dc:creator>
  <cp:lastModifiedBy>Syndie Marchesiello</cp:lastModifiedBy>
  <cp:lastPrinted>2021-05-14T17:08:42Z</cp:lastPrinted>
  <dcterms:created xsi:type="dcterms:W3CDTF">2020-06-11T17:22:16Z</dcterms:created>
  <dcterms:modified xsi:type="dcterms:W3CDTF">2021-05-14T17:21:29Z</dcterms:modified>
</cp:coreProperties>
</file>